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eerswalesccdg.sharepoint.com/sites/InformationTeam/Shared Documents/General/Information Team/Websites - CW and WW/CW Main Site/Static Content/About Us/Content and documents/PSED report 24-25/"/>
    </mc:Choice>
  </mc:AlternateContent>
  <xr:revisionPtr revIDLastSave="6" documentId="8_{8DB880E7-B62A-46BE-A108-3DBE9F1D6528}" xr6:coauthVersionLast="47" xr6:coauthVersionMax="47" xr10:uidLastSave="{DD6E65E1-CB9E-43C1-88E2-638B9C60CEA6}"/>
  <bookViews>
    <workbookView xWindow="71880" yWindow="6810" windowWidth="29040" windowHeight="15720" firstSheet="8" activeTab="12" xr2:uid="{00000000-000D-0000-FFFF-FFFF00000000}"/>
  </bookViews>
  <sheets>
    <sheet name="Nodiadau" sheetId="1" r:id="rId1"/>
    <sheet name="Cynnwys" sheetId="2" r:id="rId2"/>
    <sheet name="Tabl_1_Rhyw" sheetId="3" r:id="rId3"/>
    <sheet name="Tabl_2_Oedran" sheetId="4" r:id="rId4"/>
    <sheet name="Tabl_3_Anabledd" sheetId="5" r:id="rId5"/>
    <sheet name="Tabl_4_Ethnigrwydd" sheetId="6" r:id="rId6"/>
    <sheet name="Tabl_5_Cyfeiriadedd_Rhywiol" sheetId="7" r:id="rId7"/>
    <sheet name="Tabl_6_Beichiogrwydd_Mamolaeth" sheetId="8" r:id="rId8"/>
    <sheet name="Tabl_7_Swyddi" sheetId="9" r:id="rId9"/>
    <sheet name="Tabl_8_Gradd" sheetId="10" r:id="rId10"/>
    <sheet name="Tabl_9_Math_o_Gontract" sheetId="11" r:id="rId11"/>
    <sheet name="Tabl_10_Patrwm_Gwaith" sheetId="12" r:id="rId12"/>
    <sheet name="Tabl_11_Recriwtio_Allanol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9" l="1"/>
  <c r="B7" i="12"/>
  <c r="E6" i="11"/>
  <c r="D6" i="11"/>
  <c r="C6" i="11"/>
  <c r="B6" i="11"/>
  <c r="E14" i="10"/>
  <c r="F13" i="10"/>
  <c r="F12" i="10"/>
  <c r="F11" i="10"/>
  <c r="F10" i="10"/>
  <c r="F9" i="10"/>
  <c r="F8" i="10"/>
  <c r="F7" i="10"/>
  <c r="F6" i="10"/>
  <c r="F5" i="10"/>
  <c r="F4" i="10"/>
  <c r="F14" i="10" s="1"/>
  <c r="C14" i="10" s="1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G9" i="4"/>
  <c r="F9" i="4"/>
  <c r="E9" i="4"/>
  <c r="F8" i="4"/>
  <c r="E8" i="4"/>
  <c r="G8" i="4" s="1"/>
  <c r="F7" i="4"/>
  <c r="E7" i="4"/>
  <c r="G7" i="4" s="1"/>
  <c r="F6" i="4"/>
  <c r="E6" i="4"/>
  <c r="F5" i="4"/>
  <c r="E5" i="4"/>
  <c r="G5" i="4" s="1"/>
  <c r="G4" i="4"/>
  <c r="F4" i="4"/>
  <c r="C9" i="4"/>
  <c r="C8" i="4"/>
  <c r="C7" i="4"/>
  <c r="C6" i="4"/>
  <c r="C5" i="4"/>
  <c r="C4" i="4"/>
  <c r="D10" i="4"/>
  <c r="B10" i="4"/>
  <c r="B12" i="7"/>
  <c r="C11" i="7" s="1"/>
  <c r="B9" i="6"/>
  <c r="C6" i="6" s="1"/>
  <c r="C8" i="6"/>
  <c r="C7" i="6"/>
  <c r="B9" i="5"/>
  <c r="C9" i="5" s="1"/>
  <c r="C8" i="5"/>
  <c r="C7" i="5"/>
  <c r="C6" i="5"/>
  <c r="B6" i="3"/>
  <c r="G6" i="4" l="1"/>
  <c r="F10" i="4"/>
  <c r="E10" i="4"/>
  <c r="G10" i="4"/>
  <c r="C10" i="4"/>
  <c r="C9" i="7"/>
  <c r="C6" i="3"/>
  <c r="F22" i="13" l="1"/>
  <c r="E22" i="13"/>
  <c r="C22" i="13"/>
  <c r="B22" i="13"/>
  <c r="D22" i="13"/>
  <c r="C82" i="9" l="1"/>
  <c r="B82" i="9"/>
  <c r="D82" i="9"/>
  <c r="D14" i="10"/>
  <c r="B14" i="10"/>
</calcChain>
</file>

<file path=xl/sharedStrings.xml><?xml version="1.0" encoding="utf-8"?>
<sst xmlns="http://schemas.openxmlformats.org/spreadsheetml/2006/main" count="233" uniqueCount="191">
  <si>
    <t>Crynodeb</t>
  </si>
  <si>
    <t>Nodiadau:</t>
  </si>
  <si>
    <t>Efallai na fydd y cyfansymiau'n adio'n union oherwydd talgrynnu.</t>
  </si>
  <si>
    <t>Ffynhonnell:</t>
  </si>
  <si>
    <t>Careers Wales Gyrfa Cymru</t>
  </si>
  <si>
    <t>Cyswllt:</t>
  </si>
  <si>
    <t>Diweddarwyd:</t>
  </si>
  <si>
    <t>Gallwch ddefnyddio ac ailddefnyddio'r data hyn am ddim mewn unrhyw fformat neu gyfrwng, o dan delerau'r Drwydded Llywodraeth Agored:</t>
  </si>
  <si>
    <t>http://www.nationalarchives.gov.uk/doc/open-government-licence</t>
  </si>
  <si>
    <t xml:space="preserve">Cynnwys </t>
  </si>
  <si>
    <t>Tabl_1_Rhyw</t>
  </si>
  <si>
    <t>Tabl_2_Oedran</t>
  </si>
  <si>
    <t>Tabl_3_Anabledd</t>
  </si>
  <si>
    <t>Tabl_4_Ethnigrwydd</t>
  </si>
  <si>
    <t>Tabl_5_Cyfeiriadedd_Rhywiol</t>
  </si>
  <si>
    <t>Tabl_6_Beichiogrwydd_a_Mamolaeth</t>
  </si>
  <si>
    <t>Dynion a Menywod yn y Gweithle</t>
  </si>
  <si>
    <t>Tabl_7_Swyddi</t>
  </si>
  <si>
    <t>Tabl_8_Gradd</t>
  </si>
  <si>
    <t>Tabl_9_Math_o_Gontract</t>
  </si>
  <si>
    <t>Tabl_10_Patrwm_Gwaith</t>
  </si>
  <si>
    <t>Recriwtio Allanol</t>
  </si>
  <si>
    <t>Tabl_11_Recriwtio_Allanol</t>
  </si>
  <si>
    <t>Tabl 1. Rhyw</t>
  </si>
  <si>
    <t>Rhyw</t>
  </si>
  <si>
    <t>Nifer</t>
  </si>
  <si>
    <t>Canran</t>
  </si>
  <si>
    <t>Benywod</t>
  </si>
  <si>
    <t>Gwrywod</t>
  </si>
  <si>
    <t>Cyfanswm</t>
  </si>
  <si>
    <r>
      <t>Tabl 2. Gr</t>
    </r>
    <r>
      <rPr>
        <b/>
        <sz val="11"/>
        <color rgb="FF000000"/>
        <rFont val="Lucida Sans Unicode"/>
        <family val="2"/>
      </rPr>
      <t>ŵ</t>
    </r>
    <r>
      <rPr>
        <b/>
        <sz val="11"/>
        <color rgb="FF000000"/>
        <rFont val="Calibri"/>
        <family val="2"/>
      </rPr>
      <t>p Oedran</t>
    </r>
  </si>
  <si>
    <r>
      <t>Gr</t>
    </r>
    <r>
      <rPr>
        <b/>
        <sz val="11"/>
        <color rgb="FF000000"/>
        <rFont val="Lucida Sans Unicode"/>
        <family val="2"/>
      </rPr>
      <t>ŵ</t>
    </r>
    <r>
      <rPr>
        <b/>
        <sz val="11"/>
        <color rgb="FF000000"/>
        <rFont val="Calibri"/>
        <family val="2"/>
      </rPr>
      <t>p Oedran</t>
    </r>
  </si>
  <si>
    <t>Nifer y Benywod</t>
  </si>
  <si>
    <t>Canran y Benywod</t>
  </si>
  <si>
    <t>Nifer y Gwrywod</t>
  </si>
  <si>
    <t>Canran y Gwrywod</t>
  </si>
  <si>
    <t>Cyfanswm y Nifer</t>
  </si>
  <si>
    <t>Cyfanswm y Ganran</t>
  </si>
  <si>
    <t>16-24</t>
  </si>
  <si>
    <t>25-34</t>
  </si>
  <si>
    <t>35-44</t>
  </si>
  <si>
    <t>45-54</t>
  </si>
  <si>
    <t>55-64</t>
  </si>
  <si>
    <t>65+</t>
  </si>
  <si>
    <t>Total</t>
  </si>
  <si>
    <t>Tabl 3. Anabledd wedi'i Hunanddatgan</t>
  </si>
  <si>
    <t>Daw’r ffigurau canlynol o arolwg Amrywiaeth Cyflogeion 2023</t>
  </si>
  <si>
    <t>Yr holl gwmni</t>
  </si>
  <si>
    <t>Gwell Ganddynt Beidio Dweud</t>
  </si>
  <si>
    <t>Tabl 4. Ethnigrwydd wedi'i Hunanddatgan</t>
  </si>
  <si>
    <t>Disgrifydd</t>
  </si>
  <si>
    <t>Gwyn</t>
  </si>
  <si>
    <t>Ethnigrwydd Arall</t>
  </si>
  <si>
    <t>Tabl 5. Cyfeiriadedd Rhywiol Wedi'i Hunanddatgan</t>
  </si>
  <si>
    <t>Daw’r ffigurau canlynol o arolwg Amrywiaeth Cyflogeion 2023 - y cynnyrch ymateb i'r arolwg hwn oedd 98.7% (625 o ymatebion gan 633 o weithwyr).</t>
  </si>
  <si>
    <t>Cyfeiriadedd Rhywiol</t>
  </si>
  <si>
    <t>Deurywiol</t>
  </si>
  <si>
    <t>Dyn hoyw</t>
  </si>
  <si>
    <t>Menyw hoyw/Lesbiad</t>
  </si>
  <si>
    <t>Heterorywiol/syth</t>
  </si>
  <si>
    <t>Arall</t>
  </si>
  <si>
    <t>Tabl 6. Beichiogrwydd a Mamolaeth</t>
  </si>
  <si>
    <t>Beichiogrwydd a Mamolaeth</t>
  </si>
  <si>
    <t>Tabl 7. Swyddi</t>
  </si>
  <si>
    <t>Teitl Swydd</t>
  </si>
  <si>
    <t>Benyw</t>
  </si>
  <si>
    <t>Gwryw</t>
  </si>
  <si>
    <t>Cydlynydd Achredu a Dysgu</t>
  </si>
  <si>
    <t>Cynorthwyydd Gweinyddol</t>
  </si>
  <si>
    <t>Cyfrifydd Cynorthwyol – Cyfrifon Rheoli</t>
  </si>
  <si>
    <t>Cynghorydd Cyswllt Busnes</t>
  </si>
  <si>
    <t>Cynghorydd Gyrfa</t>
  </si>
  <si>
    <t>Cydlynydd Cwricwlwm Addysg Gyrfaoedd a Phrofiadau Cysylltiedig â Byd Gwaith (Gyrfaoedd a Phrofiadau Byd Gwaith)</t>
  </si>
  <si>
    <t>Goruchwyliwr Cyswllt Gyrfa Cymru</t>
  </si>
  <si>
    <t xml:space="preserve">Prif Weithredwr </t>
  </si>
  <si>
    <t>Cynorthwyydd Cyrsiau</t>
  </si>
  <si>
    <t>Swyddog Cefnogi Cyrsiau</t>
  </si>
  <si>
    <t>Gweinyddwr Data</t>
  </si>
  <si>
    <t>Cydlynydd Addysg Ddewisol yn y Cartref</t>
  </si>
  <si>
    <t>Anogwr Cyflogadwyedd</t>
  </si>
  <si>
    <t>Pennaeth Digidol a Chyfathrebu</t>
  </si>
  <si>
    <t>Pennaeth Cyngor Cyflogaeth</t>
  </si>
  <si>
    <t>Pennaeth Cyllid ac Ystadau</t>
  </si>
  <si>
    <t>Pennaeth TGCh</t>
  </si>
  <si>
    <t>Pennaeth Datblygu Pobl</t>
  </si>
  <si>
    <t>Pennaeth Ansawdd a Chynllunio</t>
  </si>
  <si>
    <t>Pennaeth Gwasanaethau i Randdeiliaid</t>
  </si>
  <si>
    <t>Cydlynydd Iechyd a Diogelwch / Ystadau</t>
  </si>
  <si>
    <t>Partner Busnes Adnoddau Dynol</t>
  </si>
  <si>
    <t>Peiriannydd Systemau TGCh</t>
  </si>
  <si>
    <t>Cydlynydd Gwybodaeth</t>
  </si>
  <si>
    <t>Swyddog Gwybodaeth am y Farchnad Lafur</t>
  </si>
  <si>
    <t>Cydlynydd Marchnata</t>
  </si>
  <si>
    <t>Cydlynydd Cyflogres a Phensiynau</t>
  </si>
  <si>
    <t>Cydlynydd Cysylltiadau Cyhoeddus a Chyfathrebu</t>
  </si>
  <si>
    <t>Swyddog Ymchwil a Gwerthuso</t>
  </si>
  <si>
    <t>Swyddog Datblygu Adnoddau</t>
  </si>
  <si>
    <t>Uwch-gydlynydd Marchnata</t>
  </si>
  <si>
    <t>Uwch-ymchwilydd Defnyddwyr</t>
  </si>
  <si>
    <t>Cynghorydd Ymgysylltu â Rhanddeiliaid</t>
  </si>
  <si>
    <t>Cynghorydd Gyrfa dan Hyfforddiant</t>
  </si>
  <si>
    <t>Tabl 8. Gradd</t>
  </si>
  <si>
    <t>Gradd</t>
  </si>
  <si>
    <t>Gradd 10</t>
  </si>
  <si>
    <t>Gradd 9</t>
  </si>
  <si>
    <t>Gradd 8</t>
  </si>
  <si>
    <t>Gradd 7</t>
  </si>
  <si>
    <t>Gradd 6</t>
  </si>
  <si>
    <t>Gradd 5</t>
  </si>
  <si>
    <t>Gradd 4</t>
  </si>
  <si>
    <t>Gradd 3</t>
  </si>
  <si>
    <t>Gradd 2</t>
  </si>
  <si>
    <t>Gradd 1</t>
  </si>
  <si>
    <t>Tabl 9. Math o Gontract</t>
  </si>
  <si>
    <t>Nifer Parhaol</t>
  </si>
  <si>
    <t>Canran Parhaol</t>
  </si>
  <si>
    <t>Nifer Cyfnod Penodol</t>
  </si>
  <si>
    <t>Canran Cyfnod Penodol</t>
  </si>
  <si>
    <t>Benywaidd</t>
  </si>
  <si>
    <t>Gwrywaidd</t>
  </si>
  <si>
    <t>Tabl 10. Patrwm Gwaith</t>
  </si>
  <si>
    <t>Patrwm Gwaith</t>
  </si>
  <si>
    <t>Amser Llawn</t>
  </si>
  <si>
    <t>Rhan-amser</t>
  </si>
  <si>
    <t>Tabl 11. Nifer a Rhyw y bobl a wnaeth gais am swyddi a hysbysebwyd yn allanol</t>
  </si>
  <si>
    <t>Sylwch fod y ffigurau isod yn seiliedig ar ffurflenni monitro cyfle cyfartal wedi'u cwblhau, ac felly nid ydynt yn adlewyrchu cyfanswm y ceisiadau a dderbyniwyd.</t>
  </si>
  <si>
    <t>Gwryw llwyddiannus</t>
  </si>
  <si>
    <t>Benyw lwyddiannus</t>
  </si>
  <si>
    <t>Swyddog Cyfryngau Cymdeithasol a Marchnata</t>
  </si>
  <si>
    <t>Claire Childs</t>
  </si>
  <si>
    <t>Gweithiwr celf</t>
  </si>
  <si>
    <t>Swyddog Cyfathrebu</t>
  </si>
  <si>
    <t>Rheolydd Tîm Cyfryngau Cymdeithasol a Chreadigol</t>
  </si>
  <si>
    <t>Cynghorydd Entrepreneuriaeth</t>
  </si>
  <si>
    <t>Cynorthwyydd Gweithredol</t>
  </si>
  <si>
    <t>Dylunydd Graffig</t>
  </si>
  <si>
    <t>Peiriannydd Profi Awtomatiaeth Arweiniol</t>
  </si>
  <si>
    <t xml:space="preserve">Cynghorydd Ymgysylltu â Busnes dan Hyfforddiant </t>
  </si>
  <si>
    <t>Cyfieithydd</t>
  </si>
  <si>
    <t xml:space="preserve">Cynorthwyydd Gweinyddol </t>
  </si>
  <si>
    <t>*</t>
  </si>
  <si>
    <t>mae ffigurau o dan 5 yn cael eu hatal a'u dynodi gan *</t>
  </si>
  <si>
    <t>Data Adroddiad Cydraddoldeb Cyflogwr 2024-25</t>
  </si>
  <si>
    <t>Data Adroddiad Cydraddoleb Cyflogwr Careers Wales Gyrfa Cymru 2024-25</t>
  </si>
  <si>
    <t>Mae'r data'n seiliedig ar y cyfrif pennau fel ar 31 Mawrth 2025</t>
  </si>
  <si>
    <t>Tabl Cynnwys Cynrychiolaeth y Gweithlu fel ar 31 Mawrth 2025</t>
  </si>
  <si>
    <t>Rheolydd Datblygu Dealltwriaeth Busnes</t>
  </si>
  <si>
    <t>Swyddog Datblygu Dealltwriaeth Busnes</t>
  </si>
  <si>
    <t>Rheolydd Cydymffurfedd a Llywodraethu</t>
  </si>
  <si>
    <t>Archwilydd Data</t>
  </si>
  <si>
    <t>Swyddog Prosesu Data</t>
  </si>
  <si>
    <t>Swyddog Datblygu</t>
  </si>
  <si>
    <t>Peiriannydd Datblygu Gweithrediadau</t>
  </si>
  <si>
    <t>Rheolydd Prosiect Digidol</t>
  </si>
  <si>
    <t>Cyfarwyddydd Adnoddau a Thrawsnewid / Cyfarwyddydd Strategaeth Cwsmeriaid a Datblygu Gwasanaethau</t>
  </si>
  <si>
    <t>Rheolydd Ystadau / Iechyd a Diogelwch</t>
  </si>
  <si>
    <t xml:space="preserve">Swyddog Cyfleusterau a Chaffael </t>
  </si>
  <si>
    <t xml:space="preserve">Swyddog Cyllid    </t>
  </si>
  <si>
    <t>Rheolydd Adnoddau Dynol</t>
  </si>
  <si>
    <t xml:space="preserve">Swyddog Adnoddau Dynol  </t>
  </si>
  <si>
    <t>Gweinyddydd Desg Gymorth TGCh</t>
  </si>
  <si>
    <t>Rheolydd y Tîm TGCh</t>
  </si>
  <si>
    <t xml:space="preserve">Technegydd TGCh  </t>
  </si>
  <si>
    <t>Rheolydd Gwybodaeth ar gyfer Cynnwys y We</t>
  </si>
  <si>
    <t>Cydlynydd Dysgu a Datblygu</t>
  </si>
  <si>
    <t xml:space="preserve">Rheolydd Tîm Gwybodaeth am y Farchnad Lafur (LMI) </t>
  </si>
  <si>
    <t>Arweinydd Tîm Cyfrifon Rheoli</t>
  </si>
  <si>
    <t>Swyddog Profi Meddalwedd â Llaw</t>
  </si>
  <si>
    <t>Rheolydd Marchnata a Chyfathrebu</t>
  </si>
  <si>
    <t xml:space="preserve">Cydlynydd Marchnata </t>
  </si>
  <si>
    <t>Rheolydd Datblygiad Gweithredol</t>
  </si>
  <si>
    <t>Rheolydd Datblygu Pobl</t>
  </si>
  <si>
    <t>Rheolydd Datblygu Cynnyrch</t>
  </si>
  <si>
    <t>Rheolydd Prosiect</t>
  </si>
  <si>
    <t>Rheolydd Ansawdd a Chynllunio</t>
  </si>
  <si>
    <t>Uwch-swyddog Datblygu Systemau</t>
  </si>
  <si>
    <t>Rheolydd Ymgysylltu â Rhanddeiliaid</t>
  </si>
  <si>
    <t>Swyddog Datblygu Systemau</t>
  </si>
  <si>
    <t>Rheolydd Peirianneg Systemau</t>
  </si>
  <si>
    <t>Rheolydd Tîm</t>
  </si>
  <si>
    <t>Cydlynydd Iechyd a Diogelwch/Ystadau</t>
  </si>
  <si>
    <t xml:space="preserve">Rheolwr Adnoddau Dynol </t>
  </si>
  <si>
    <t>Cynghorwyr Gyrfa/Cynghorwyr Gyrfa Dan Hyfforddiant</t>
  </si>
  <si>
    <t>Cydlynydd Cwricwlwm CWRE</t>
  </si>
  <si>
    <t xml:space="preserve">Datblygydd Systemau </t>
  </si>
  <si>
    <t>Cynghorydd Ymgysylltu â Busnes</t>
  </si>
  <si>
    <t>Rheolydd Ymgysylltu ȃ Rhanddeiliaid</t>
  </si>
  <si>
    <t>Rheolydd Tim</t>
  </si>
  <si>
    <t>Mae'r canrannau'n seiliedig ar gyfanswm y cyfrif pennau (591) a ddefnyddir ar gyfer yr adroddiad</t>
  </si>
  <si>
    <t>Swyddog Ymgysylltu a Rheoli Prosiectau Gweithlu’r</t>
  </si>
  <si>
    <t>Roedd un o'n cyflogeion mewn secondiad allanol ac felly ddim yn gyflogedig ar raddfa cyflog Gyrfa Cymru.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</si>
</sst>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Lucida Sans Unicode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202124"/>
      <name val="Inherit"/>
    </font>
    <font>
      <sz val="11"/>
      <color rgb="FF202124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242424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14" fontId="4" fillId="2" borderId="0" xfId="0" applyNumberFormat="1" applyFont="1" applyFill="1" applyAlignment="1">
      <alignment horizontal="left"/>
    </xf>
    <xf numFmtId="0" fontId="5" fillId="2" borderId="0" xfId="2" applyFont="1" applyFill="1"/>
    <xf numFmtId="0" fontId="6" fillId="0" borderId="0" xfId="0" applyFont="1"/>
    <xf numFmtId="0" fontId="2" fillId="0" borderId="0" xfId="2"/>
    <xf numFmtId="0" fontId="2" fillId="0" borderId="0" xfId="2" applyFill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right" vertical="center" wrapText="1"/>
    </xf>
    <xf numFmtId="2" fontId="6" fillId="0" borderId="1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right"/>
    </xf>
    <xf numFmtId="10" fontId="1" fillId="0" borderId="0" xfId="1" applyNumberFormat="1" applyFill="1" applyAlignment="1">
      <alignment horizontal="right"/>
    </xf>
    <xf numFmtId="164" fontId="1" fillId="0" borderId="0" xfId="1" applyNumberFormat="1" applyFill="1" applyAlignment="1">
      <alignment horizontal="right"/>
    </xf>
    <xf numFmtId="9" fontId="1" fillId="0" borderId="0" xfId="1" applyFill="1" applyAlignment="1">
      <alignment horizontal="right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9" fontId="1" fillId="0" borderId="0" xfId="1" applyFill="1"/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vertical="center" wrapText="1"/>
    </xf>
    <xf numFmtId="2" fontId="6" fillId="0" borderId="1" xfId="0" applyNumberFormat="1" applyFont="1" applyBorder="1" applyAlignment="1">
      <alignment wrapText="1"/>
    </xf>
    <xf numFmtId="2" fontId="0" fillId="0" borderId="0" xfId="0" applyNumberForma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0" fontId="0" fillId="0" borderId="0" xfId="1" applyNumberFormat="1" applyFont="1" applyFill="1" applyAlignment="1">
      <alignment horizontal="right" vertical="center" wrapText="1"/>
    </xf>
    <xf numFmtId="10" fontId="6" fillId="0" borderId="1" xfId="1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0" fillId="0" borderId="3" xfId="0" applyBorder="1"/>
    <xf numFmtId="1" fontId="15" fillId="0" borderId="3" xfId="0" applyNumberFormat="1" applyFont="1" applyBorder="1"/>
    <xf numFmtId="10" fontId="0" fillId="0" borderId="0" xfId="1" applyNumberFormat="1" applyFont="1" applyFill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wrapText="1"/>
    </xf>
    <xf numFmtId="0" fontId="10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0" fontId="9" fillId="0" borderId="5" xfId="0" applyFont="1" applyBorder="1"/>
    <xf numFmtId="0" fontId="11" fillId="0" borderId="5" xfId="0" applyFont="1" applyBorder="1"/>
    <xf numFmtId="1" fontId="11" fillId="0" borderId="5" xfId="0" applyNumberFormat="1" applyFont="1" applyBorder="1"/>
    <xf numFmtId="0" fontId="9" fillId="0" borderId="3" xfId="0" applyFont="1" applyBorder="1" applyAlignment="1">
      <alignment vertical="center"/>
    </xf>
    <xf numFmtId="0" fontId="16" fillId="0" borderId="3" xfId="0" applyFont="1" applyBorder="1"/>
    <xf numFmtId="0" fontId="1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2" fontId="0" fillId="0" borderId="4" xfId="0" applyNumberFormat="1" applyBorder="1" applyAlignment="1">
      <alignment horizontal="center" vertical="center" wrapText="1"/>
    </xf>
    <xf numFmtId="10" fontId="6" fillId="0" borderId="2" xfId="1" applyNumberFormat="1" applyFont="1" applyFill="1" applyBorder="1"/>
    <xf numFmtId="0" fontId="6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17" fillId="0" borderId="3" xfId="0" applyFont="1" applyBorder="1"/>
    <xf numFmtId="0" fontId="0" fillId="0" borderId="0" xfId="0" applyAlignment="1"/>
  </cellXfs>
  <cellStyles count="3">
    <cellStyle name="Hyperlink" xfId="2" xr:uid="{00000000-0005-0000-0000-000000000000}"/>
    <cellStyle name="Normal" xfId="0" builtinId="0" customBuiltin="1"/>
    <cellStyle name="Per cent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66678</xdr:colOff>
      <xdr:row>15</xdr:row>
      <xdr:rowOff>66678</xdr:rowOff>
    </xdr:from>
    <xdr:ext cx="1028700" cy="609603"/>
    <xdr:pic>
      <xdr:nvPicPr>
        <xdr:cNvPr id="2" name="Picture 2" descr="OGL Logo">
          <a:extLst>
            <a:ext uri="{FF2B5EF4-FFF2-40B4-BE49-F238E27FC236}">
              <a16:creationId xmlns:a16="http://schemas.microsoft.com/office/drawing/2014/main" id="{657DF938-1768-1896-260A-21D5D103A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678" y="2995616"/>
          <a:ext cx="1028700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ationalarchives.gov.uk/doc/open-government-licenc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>
      <selection activeCell="B3" sqref="B3"/>
    </sheetView>
  </sheetViews>
  <sheetFormatPr defaultRowHeight="14.25"/>
  <cols>
    <col min="1" max="1" width="11.265625" customWidth="1"/>
    <col min="2" max="2" width="12.3984375" customWidth="1"/>
    <col min="3" max="3" width="9" customWidth="1"/>
  </cols>
  <sheetData>
    <row r="1" spans="1:13" ht="15.4">
      <c r="A1" s="1" t="s">
        <v>143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4">
      <c r="A3" s="2" t="s">
        <v>0</v>
      </c>
      <c r="B3" s="2" t="s">
        <v>142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4">
      <c r="A5" s="2" t="s">
        <v>1</v>
      </c>
      <c r="B5" s="2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5.4">
      <c r="A6" s="2"/>
      <c r="B6" s="2" t="s">
        <v>188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4">
      <c r="A7" s="2"/>
      <c r="B7" s="2" t="s">
        <v>144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5.4">
      <c r="A8" s="2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5.4">
      <c r="A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5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5.4">
      <c r="A12" s="2" t="s">
        <v>3</v>
      </c>
      <c r="B12" s="2" t="s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4">
      <c r="A13" s="2" t="s">
        <v>5</v>
      </c>
      <c r="B13" s="2" t="s">
        <v>129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4">
      <c r="A14" s="2" t="s">
        <v>6</v>
      </c>
      <c r="B14" s="4">
        <v>46099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5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5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5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.4">
      <c r="A20" s="2" t="s">
        <v>7</v>
      </c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4">
      <c r="A21" s="5" t="s">
        <v>8</v>
      </c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</sheetData>
  <hyperlinks>
    <hyperlink ref="A21" r:id="rId1" xr:uid="{00000000-0004-0000-0000-000000000000}"/>
  </hyperlinks>
  <pageMargins left="0.70000000000000007" right="0.70000000000000007" top="0.75" bottom="0.75" header="0.30000000000000004" footer="0.30000000000000004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workbookViewId="0">
      <selection activeCell="B19" sqref="B19"/>
    </sheetView>
  </sheetViews>
  <sheetFormatPr defaultRowHeight="14.25"/>
  <cols>
    <col min="1" max="1" width="18.3984375" customWidth="1"/>
    <col min="2" max="3" width="11" customWidth="1"/>
    <col min="4" max="4" width="9" customWidth="1"/>
    <col min="5" max="5" width="10.86328125" customWidth="1"/>
    <col min="6" max="6" width="10" customWidth="1"/>
    <col min="7" max="7" width="9" customWidth="1"/>
  </cols>
  <sheetData>
    <row r="1" spans="1:6">
      <c r="A1" s="6" t="s">
        <v>101</v>
      </c>
    </row>
    <row r="3" spans="1:6" ht="27.95" customHeight="1" thickBot="1">
      <c r="A3" s="17" t="s">
        <v>102</v>
      </c>
      <c r="B3" s="10" t="s">
        <v>32</v>
      </c>
      <c r="C3" s="10" t="s">
        <v>34</v>
      </c>
      <c r="D3" s="10" t="s">
        <v>33</v>
      </c>
      <c r="E3" s="10" t="s">
        <v>35</v>
      </c>
      <c r="F3" s="10" t="s">
        <v>29</v>
      </c>
    </row>
    <row r="4" spans="1:6" ht="14.65" thickBot="1">
      <c r="A4" s="18" t="s">
        <v>103</v>
      </c>
      <c r="B4" s="19">
        <v>1</v>
      </c>
      <c r="C4" s="47">
        <v>1</v>
      </c>
      <c r="D4" s="19">
        <v>0</v>
      </c>
      <c r="E4" s="47">
        <v>0</v>
      </c>
      <c r="F4" s="59">
        <f>SUM(B4+D4)</f>
        <v>1</v>
      </c>
    </row>
    <row r="5" spans="1:6" ht="14.65" thickBot="1">
      <c r="A5" s="18" t="s">
        <v>104</v>
      </c>
      <c r="B5" s="19">
        <v>2</v>
      </c>
      <c r="C5" s="47">
        <v>1</v>
      </c>
      <c r="D5" s="19">
        <v>0</v>
      </c>
      <c r="E5" s="47">
        <v>0</v>
      </c>
      <c r="F5" s="59">
        <f t="shared" ref="F5:F13" si="0">SUM(B5+D5)</f>
        <v>2</v>
      </c>
    </row>
    <row r="6" spans="1:6" ht="14.65" thickBot="1">
      <c r="A6" s="18" t="s">
        <v>105</v>
      </c>
      <c r="B6" s="19">
        <v>4</v>
      </c>
      <c r="C6" s="47">
        <v>0.57140000000000002</v>
      </c>
      <c r="D6" s="19">
        <v>3</v>
      </c>
      <c r="E6" s="47">
        <v>0.42859999999999998</v>
      </c>
      <c r="F6" s="59">
        <f t="shared" si="0"/>
        <v>7</v>
      </c>
    </row>
    <row r="7" spans="1:6" ht="14.65" thickBot="1">
      <c r="A7" s="18" t="s">
        <v>106</v>
      </c>
      <c r="B7" s="19">
        <v>18</v>
      </c>
      <c r="C7" s="47">
        <v>0.78259999999999996</v>
      </c>
      <c r="D7" s="19">
        <v>5</v>
      </c>
      <c r="E7" s="47">
        <v>0.21740000000000001</v>
      </c>
      <c r="F7" s="59">
        <f t="shared" si="0"/>
        <v>23</v>
      </c>
    </row>
    <row r="8" spans="1:6" ht="14.65" thickBot="1">
      <c r="A8" s="18" t="s">
        <v>107</v>
      </c>
      <c r="B8" s="19">
        <v>30</v>
      </c>
      <c r="C8" s="47">
        <v>0.57689999999999997</v>
      </c>
      <c r="D8" s="19">
        <v>22</v>
      </c>
      <c r="E8" s="47">
        <v>0.42309999999999998</v>
      </c>
      <c r="F8" s="59">
        <f t="shared" si="0"/>
        <v>52</v>
      </c>
    </row>
    <row r="9" spans="1:6" ht="14.65" thickBot="1">
      <c r="A9" s="18" t="s">
        <v>108</v>
      </c>
      <c r="B9" s="19">
        <v>20</v>
      </c>
      <c r="C9" s="47">
        <v>0.8</v>
      </c>
      <c r="D9" s="19">
        <v>5</v>
      </c>
      <c r="E9" s="47">
        <v>0.2</v>
      </c>
      <c r="F9" s="59">
        <f t="shared" si="0"/>
        <v>25</v>
      </c>
    </row>
    <row r="10" spans="1:6" ht="14.65" thickBot="1">
      <c r="A10" s="18" t="s">
        <v>109</v>
      </c>
      <c r="B10" s="19">
        <v>299</v>
      </c>
      <c r="C10" s="47">
        <v>0.7994</v>
      </c>
      <c r="D10" s="19">
        <v>75</v>
      </c>
      <c r="E10" s="47">
        <v>0.2006</v>
      </c>
      <c r="F10" s="59">
        <f t="shared" si="0"/>
        <v>374</v>
      </c>
    </row>
    <row r="11" spans="1:6" ht="14.65" thickBot="1">
      <c r="A11" s="18" t="s">
        <v>110</v>
      </c>
      <c r="B11" s="19">
        <v>16</v>
      </c>
      <c r="C11" s="47">
        <v>0.69569999999999999</v>
      </c>
      <c r="D11" s="19">
        <v>7</v>
      </c>
      <c r="E11" s="47">
        <v>0.3044</v>
      </c>
      <c r="F11" s="59">
        <f t="shared" si="0"/>
        <v>23</v>
      </c>
    </row>
    <row r="12" spans="1:6" ht="14.65" thickBot="1">
      <c r="A12" s="18" t="s">
        <v>111</v>
      </c>
      <c r="B12" s="19">
        <v>38</v>
      </c>
      <c r="C12" s="47">
        <v>0.77549999999999997</v>
      </c>
      <c r="D12" s="19">
        <v>11</v>
      </c>
      <c r="E12" s="47">
        <v>0.22450000000000001</v>
      </c>
      <c r="F12" s="59">
        <f t="shared" si="0"/>
        <v>49</v>
      </c>
    </row>
    <row r="13" spans="1:6" ht="14.65" thickBot="1">
      <c r="A13" s="18" t="s">
        <v>112</v>
      </c>
      <c r="B13" s="19">
        <v>29</v>
      </c>
      <c r="C13" s="47">
        <v>0.85289999999999999</v>
      </c>
      <c r="D13" s="19">
        <v>5</v>
      </c>
      <c r="E13" s="47">
        <v>0.14710000000000001</v>
      </c>
      <c r="F13" s="59">
        <f t="shared" si="0"/>
        <v>34</v>
      </c>
    </row>
    <row r="14" spans="1:6">
      <c r="A14" s="17" t="s">
        <v>29</v>
      </c>
      <c r="B14" s="20">
        <f>SUM(B4:B13)</f>
        <v>457</v>
      </c>
      <c r="C14" s="43">
        <f t="shared" ref="C14" si="1">B14/F14</f>
        <v>0.77457627118644068</v>
      </c>
      <c r="D14" s="20">
        <f>SUM(D4:D13)</f>
        <v>133</v>
      </c>
      <c r="E14" s="60">
        <f>D14/F14</f>
        <v>0.22542372881355932</v>
      </c>
      <c r="F14" s="20">
        <f>SUM(F4:F13)</f>
        <v>590</v>
      </c>
    </row>
    <row r="16" spans="1:6">
      <c r="A16" t="s">
        <v>190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"/>
  <sheetViews>
    <sheetView workbookViewId="0">
      <selection activeCell="D16" sqref="D16"/>
    </sheetView>
  </sheetViews>
  <sheetFormatPr defaultRowHeight="14.25"/>
  <cols>
    <col min="1" max="1" width="12.3984375" customWidth="1"/>
    <col min="2" max="5" width="12" customWidth="1"/>
    <col min="6" max="6" width="9" customWidth="1"/>
  </cols>
  <sheetData>
    <row r="1" spans="1:5">
      <c r="A1" s="6" t="s">
        <v>113</v>
      </c>
    </row>
    <row r="3" spans="1:5" ht="42.75">
      <c r="A3" s="12" t="s">
        <v>24</v>
      </c>
      <c r="B3" s="16" t="s">
        <v>114</v>
      </c>
      <c r="C3" s="16" t="s">
        <v>115</v>
      </c>
      <c r="D3" s="16" t="s">
        <v>116</v>
      </c>
      <c r="E3" s="16" t="s">
        <v>117</v>
      </c>
    </row>
    <row r="4" spans="1:5">
      <c r="A4" t="s">
        <v>118</v>
      </c>
      <c r="B4" s="39">
        <v>455</v>
      </c>
      <c r="C4" s="39">
        <v>76.98</v>
      </c>
      <c r="D4" s="39">
        <v>3</v>
      </c>
      <c r="E4" s="39">
        <v>0.50700000000000001</v>
      </c>
    </row>
    <row r="5" spans="1:5">
      <c r="A5" t="s">
        <v>119</v>
      </c>
      <c r="B5" s="39">
        <v>133</v>
      </c>
      <c r="C5" s="39">
        <v>22.5</v>
      </c>
      <c r="D5" s="39">
        <v>0</v>
      </c>
      <c r="E5" s="39">
        <v>0</v>
      </c>
    </row>
    <row r="6" spans="1:5">
      <c r="A6" s="12" t="s">
        <v>29</v>
      </c>
      <c r="B6" s="15">
        <f>SUM(B4:B5)</f>
        <v>588</v>
      </c>
      <c r="C6" s="15">
        <f>SUM(C4:C5)</f>
        <v>99.48</v>
      </c>
      <c r="D6" s="15">
        <f>SUM(D4:D5)</f>
        <v>3</v>
      </c>
      <c r="E6" s="15">
        <f>SUM(E4:E5)</f>
        <v>0.50700000000000001</v>
      </c>
    </row>
  </sheetData>
  <pageMargins left="0.70000000000000007" right="0.70000000000000007" top="0.75" bottom="0.75" header="0.30000000000000004" footer="0.3000000000000000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7"/>
  <sheetViews>
    <sheetView workbookViewId="0">
      <selection activeCell="D10" sqref="D10"/>
    </sheetView>
  </sheetViews>
  <sheetFormatPr defaultRowHeight="14.25"/>
  <cols>
    <col min="1" max="1" width="17" customWidth="1"/>
    <col min="2" max="2" width="9" customWidth="1"/>
  </cols>
  <sheetData>
    <row r="1" spans="1:3">
      <c r="A1" s="6" t="s">
        <v>120</v>
      </c>
    </row>
    <row r="4" spans="1:3">
      <c r="A4" s="12" t="s">
        <v>121</v>
      </c>
      <c r="B4" s="14" t="s">
        <v>25</v>
      </c>
      <c r="C4" s="14" t="s">
        <v>26</v>
      </c>
    </row>
    <row r="5" spans="1:3">
      <c r="A5" t="s">
        <v>122</v>
      </c>
      <c r="B5" s="39">
        <v>375</v>
      </c>
      <c r="C5" s="39">
        <v>63.45</v>
      </c>
    </row>
    <row r="6" spans="1:3">
      <c r="A6" t="s">
        <v>123</v>
      </c>
      <c r="B6" s="39">
        <v>216</v>
      </c>
      <c r="C6" s="39">
        <v>36.548000000000002</v>
      </c>
    </row>
    <row r="7" spans="1:3">
      <c r="A7" s="12" t="s">
        <v>29</v>
      </c>
      <c r="B7" s="15">
        <f>SUM(B5:B6)</f>
        <v>591</v>
      </c>
      <c r="C7" s="15">
        <v>100</v>
      </c>
    </row>
  </sheetData>
  <pageMargins left="0.70000000000000007" right="0.70000000000000007" top="0.75" bottom="0.75" header="0.30000000000000004" footer="0.3000000000000000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"/>
  <sheetViews>
    <sheetView tabSelected="1" workbookViewId="0">
      <selection activeCell="I31" sqref="I31"/>
    </sheetView>
  </sheetViews>
  <sheetFormatPr defaultColWidth="71.86328125" defaultRowHeight="14.25"/>
  <cols>
    <col min="1" max="1" width="76.73046875" style="11" customWidth="1"/>
    <col min="2" max="6" width="18.265625" customWidth="1"/>
    <col min="7" max="766" width="10.1328125" customWidth="1"/>
  </cols>
  <sheetData>
    <row r="1" spans="1:6">
      <c r="A1" s="13" t="s">
        <v>124</v>
      </c>
    </row>
    <row r="2" spans="1:6" ht="16.5" customHeight="1">
      <c r="A2" s="64" t="s">
        <v>125</v>
      </c>
      <c r="B2" s="11"/>
      <c r="C2" s="11"/>
      <c r="D2" s="11"/>
      <c r="E2" s="11"/>
      <c r="F2" s="11"/>
    </row>
    <row r="4" spans="1:6">
      <c r="A4" s="61" t="s">
        <v>64</v>
      </c>
      <c r="B4" s="62" t="s">
        <v>66</v>
      </c>
      <c r="C4" s="10" t="s">
        <v>65</v>
      </c>
      <c r="D4" s="10" t="s">
        <v>29</v>
      </c>
      <c r="E4" s="10" t="s">
        <v>126</v>
      </c>
      <c r="F4" s="10" t="s">
        <v>127</v>
      </c>
    </row>
    <row r="5" spans="1:6">
      <c r="A5" s="45" t="s">
        <v>180</v>
      </c>
      <c r="B5" s="48">
        <v>2</v>
      </c>
      <c r="C5" s="48">
        <v>0</v>
      </c>
      <c r="D5" s="48">
        <v>2</v>
      </c>
      <c r="E5" s="48">
        <v>1</v>
      </c>
      <c r="F5" s="48">
        <v>0</v>
      </c>
    </row>
    <row r="6" spans="1:6">
      <c r="A6" s="45" t="s">
        <v>181</v>
      </c>
      <c r="B6" s="48">
        <v>1</v>
      </c>
      <c r="C6" s="48">
        <v>5</v>
      </c>
      <c r="D6" s="48">
        <v>6</v>
      </c>
      <c r="E6" s="48">
        <v>0</v>
      </c>
      <c r="F6" s="48">
        <v>1</v>
      </c>
    </row>
    <row r="7" spans="1:6">
      <c r="A7" s="45" t="s">
        <v>182</v>
      </c>
      <c r="B7" s="48">
        <v>19</v>
      </c>
      <c r="C7" s="48">
        <v>38</v>
      </c>
      <c r="D7" s="48">
        <v>57</v>
      </c>
      <c r="E7" s="48">
        <v>2</v>
      </c>
      <c r="F7" s="48">
        <v>6</v>
      </c>
    </row>
    <row r="8" spans="1:6">
      <c r="A8" s="45" t="s">
        <v>79</v>
      </c>
      <c r="B8" s="48">
        <v>2</v>
      </c>
      <c r="C8" s="48">
        <v>9</v>
      </c>
      <c r="D8" s="48">
        <v>11</v>
      </c>
      <c r="E8" s="48">
        <v>0</v>
      </c>
      <c r="F8" s="48">
        <v>0</v>
      </c>
    </row>
    <row r="9" spans="1:6">
      <c r="A9" s="45" t="s">
        <v>180</v>
      </c>
      <c r="B9" s="48">
        <v>0</v>
      </c>
      <c r="C9" s="48">
        <v>1</v>
      </c>
      <c r="D9" s="48">
        <v>1</v>
      </c>
      <c r="E9" s="48">
        <v>0</v>
      </c>
      <c r="F9" s="48">
        <v>1</v>
      </c>
    </row>
    <row r="10" spans="1:6">
      <c r="A10" s="45" t="s">
        <v>91</v>
      </c>
      <c r="B10" s="48">
        <v>1</v>
      </c>
      <c r="C10" s="48">
        <v>1</v>
      </c>
      <c r="D10" s="48">
        <v>2</v>
      </c>
      <c r="E10" s="48">
        <v>1</v>
      </c>
      <c r="F10" s="48">
        <v>0</v>
      </c>
    </row>
    <row r="11" spans="1:6">
      <c r="A11" s="63" t="s">
        <v>182</v>
      </c>
      <c r="B11" s="48">
        <v>2</v>
      </c>
      <c r="C11" s="48">
        <v>8</v>
      </c>
      <c r="D11" s="48">
        <v>10</v>
      </c>
      <c r="E11" s="48">
        <v>1</v>
      </c>
      <c r="F11" s="48">
        <v>1</v>
      </c>
    </row>
    <row r="12" spans="1:6">
      <c r="A12" s="45" t="s">
        <v>79</v>
      </c>
      <c r="B12" s="48">
        <v>4</v>
      </c>
      <c r="C12" s="48">
        <v>4</v>
      </c>
      <c r="D12" s="48">
        <v>8</v>
      </c>
      <c r="E12" s="48">
        <v>2</v>
      </c>
      <c r="F12" s="48">
        <v>0</v>
      </c>
    </row>
    <row r="13" spans="1:6">
      <c r="A13" s="45" t="s">
        <v>92</v>
      </c>
      <c r="B13" s="48">
        <v>1</v>
      </c>
      <c r="C13" s="48">
        <v>2</v>
      </c>
      <c r="D13" s="48">
        <v>3</v>
      </c>
      <c r="E13" s="48">
        <v>0</v>
      </c>
      <c r="F13" s="48">
        <v>1</v>
      </c>
    </row>
    <row r="14" spans="1:6">
      <c r="A14" s="45" t="s">
        <v>139</v>
      </c>
      <c r="B14" s="48">
        <v>0</v>
      </c>
      <c r="C14" s="48">
        <v>5</v>
      </c>
      <c r="D14" s="48">
        <v>5</v>
      </c>
      <c r="E14" s="48">
        <v>0</v>
      </c>
      <c r="F14" s="48">
        <v>1</v>
      </c>
    </row>
    <row r="15" spans="1:6">
      <c r="A15" s="45" t="s">
        <v>183</v>
      </c>
      <c r="B15" s="48">
        <v>0</v>
      </c>
      <c r="C15" s="48">
        <v>2</v>
      </c>
      <c r="D15" s="48">
        <v>2</v>
      </c>
      <c r="E15" s="48">
        <v>1</v>
      </c>
      <c r="F15" s="48">
        <v>0</v>
      </c>
    </row>
    <row r="16" spans="1:6">
      <c r="A16" s="45" t="s">
        <v>184</v>
      </c>
      <c r="B16" s="48">
        <v>1</v>
      </c>
      <c r="C16" s="48">
        <v>1</v>
      </c>
      <c r="D16" s="48">
        <v>2</v>
      </c>
      <c r="E16" s="48">
        <v>0</v>
      </c>
      <c r="F16" s="48">
        <v>0</v>
      </c>
    </row>
    <row r="17" spans="1:6">
      <c r="A17" s="45" t="s">
        <v>149</v>
      </c>
      <c r="B17" s="48">
        <v>2</v>
      </c>
      <c r="C17" s="48">
        <v>0</v>
      </c>
      <c r="D17" s="48">
        <v>2</v>
      </c>
      <c r="E17" s="48">
        <v>0</v>
      </c>
      <c r="F17" s="48">
        <v>1</v>
      </c>
    </row>
    <row r="18" spans="1:6">
      <c r="A18" s="45" t="s">
        <v>185</v>
      </c>
      <c r="B18" s="48">
        <v>0</v>
      </c>
      <c r="C18" s="48">
        <v>1</v>
      </c>
      <c r="D18" s="48">
        <v>1</v>
      </c>
      <c r="E18" s="48">
        <v>0</v>
      </c>
      <c r="F18" s="48">
        <v>1</v>
      </c>
    </row>
    <row r="19" spans="1:6">
      <c r="A19" s="45" t="s">
        <v>79</v>
      </c>
      <c r="B19" s="48">
        <v>1</v>
      </c>
      <c r="C19" s="48">
        <v>1</v>
      </c>
      <c r="D19" s="48">
        <v>2</v>
      </c>
      <c r="E19" s="48">
        <v>0</v>
      </c>
      <c r="F19" s="48">
        <v>1</v>
      </c>
    </row>
    <row r="20" spans="1:6">
      <c r="A20" s="45" t="s">
        <v>186</v>
      </c>
      <c r="B20" s="48">
        <v>1</v>
      </c>
      <c r="C20" s="48">
        <v>3</v>
      </c>
      <c r="D20" s="48">
        <v>4</v>
      </c>
      <c r="E20" s="48">
        <v>0</v>
      </c>
      <c r="F20" s="48">
        <v>1</v>
      </c>
    </row>
    <row r="21" spans="1:6">
      <c r="A21" s="45" t="s">
        <v>187</v>
      </c>
      <c r="B21" s="48">
        <v>1</v>
      </c>
      <c r="C21" s="48">
        <v>2</v>
      </c>
      <c r="D21" s="48">
        <v>3</v>
      </c>
      <c r="E21" s="48">
        <v>0</v>
      </c>
      <c r="F21" s="48">
        <v>1</v>
      </c>
    </row>
    <row r="22" spans="1:6">
      <c r="A22" s="49" t="s">
        <v>29</v>
      </c>
      <c r="B22" s="51">
        <f>SUM(B5:B21)</f>
        <v>38</v>
      </c>
      <c r="C22" s="51">
        <f>SUM(C5:C21)</f>
        <v>83</v>
      </c>
      <c r="D22" s="51">
        <f>SUM(D5:D21)</f>
        <v>121</v>
      </c>
      <c r="E22" s="51">
        <f>SUM(E5:E21)</f>
        <v>8</v>
      </c>
      <c r="F22" s="51">
        <f>SUM(F5:F21)</f>
        <v>16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workbookViewId="0">
      <selection activeCell="A13" sqref="A13"/>
    </sheetView>
  </sheetViews>
  <sheetFormatPr defaultRowHeight="14.25"/>
  <cols>
    <col min="1" max="1" width="63.86328125" customWidth="1"/>
    <col min="2" max="2" width="9" customWidth="1"/>
  </cols>
  <sheetData>
    <row r="1" spans="1:1">
      <c r="A1" s="6" t="s">
        <v>9</v>
      </c>
    </row>
    <row r="2" spans="1:1">
      <c r="A2" s="6"/>
    </row>
    <row r="3" spans="1:1">
      <c r="A3" s="6" t="s">
        <v>145</v>
      </c>
    </row>
    <row r="5" spans="1:1">
      <c r="A5" s="7" t="s">
        <v>10</v>
      </c>
    </row>
    <row r="6" spans="1:1">
      <c r="A6" s="7" t="s">
        <v>11</v>
      </c>
    </row>
    <row r="7" spans="1:1">
      <c r="A7" s="7" t="s">
        <v>12</v>
      </c>
    </row>
    <row r="8" spans="1:1">
      <c r="A8" s="7" t="s">
        <v>13</v>
      </c>
    </row>
    <row r="9" spans="1:1">
      <c r="A9" s="7" t="s">
        <v>14</v>
      </c>
    </row>
    <row r="10" spans="1:1">
      <c r="A10" s="7" t="s">
        <v>15</v>
      </c>
    </row>
    <row r="12" spans="1:1">
      <c r="A12" s="6" t="s">
        <v>16</v>
      </c>
    </row>
    <row r="14" spans="1:1">
      <c r="A14" s="8" t="s">
        <v>17</v>
      </c>
    </row>
    <row r="15" spans="1:1">
      <c r="A15" s="7" t="s">
        <v>18</v>
      </c>
    </row>
    <row r="16" spans="1:1">
      <c r="A16" s="7" t="s">
        <v>19</v>
      </c>
    </row>
    <row r="17" spans="1:1">
      <c r="A17" s="7" t="s">
        <v>20</v>
      </c>
    </row>
    <row r="19" spans="1:1">
      <c r="A19" s="6" t="s">
        <v>21</v>
      </c>
    </row>
    <row r="21" spans="1:1">
      <c r="A21" s="7" t="s">
        <v>22</v>
      </c>
    </row>
  </sheetData>
  <hyperlinks>
    <hyperlink ref="A5" location="Tabl_1_Rhyw!A1" display="Tabl_1_Rhyw" xr:uid="{00000000-0004-0000-0100-000000000000}"/>
    <hyperlink ref="A6" location="Tabl_2_Oedran!A1" display="Tabl_2_Oedran" xr:uid="{00000000-0004-0000-0100-000001000000}"/>
    <hyperlink ref="A7" location="Tabl_3_Anabledd!A1" display="Tabl_3_Anabledd" xr:uid="{00000000-0004-0000-0100-000002000000}"/>
    <hyperlink ref="A8" location="Tabl_4_Ethnigrwydd!A1" display="Tabl_4_Ethnigrwydd" xr:uid="{00000000-0004-0000-0100-000003000000}"/>
    <hyperlink ref="A9" location="Tabl_5_Cyfeiriadedd_Rhywiol!A1" display="Tabl_5_Cyfeiriadedd_Rhywiol" xr:uid="{00000000-0004-0000-0100-000004000000}"/>
    <hyperlink ref="A10" location="Tabl_6_Beichiogrwydd_Mamolaeth!A1" display="Tabl_6_Beichiogrwydd_a_Mamolaeth" xr:uid="{00000000-0004-0000-0100-000005000000}"/>
    <hyperlink ref="A14" location="Tabl_7_Swyddi!A1" display="Tabl_7_Swyddi" xr:uid="{00000000-0004-0000-0100-000006000000}"/>
    <hyperlink ref="A15" location="Tabl_8_Gradd!A1" display="Tabl_8_Gradd" xr:uid="{00000000-0004-0000-0100-000007000000}"/>
    <hyperlink ref="A16" location="Tabl_9_Math_o_Gontract!A1" display="Tabl_9_Math_o_Gontract" xr:uid="{00000000-0004-0000-0100-000008000000}"/>
    <hyperlink ref="A17" location="Tabl_10_Patrwm_Gwaith!A1" display="Tabl_10_Patrwm_Gwaith" xr:uid="{00000000-0004-0000-0100-000009000000}"/>
    <hyperlink ref="A21" location="Tabl_11_Recriwtio_Allanol!A1" display="Tabl_11_Recriwtio_Allanol" xr:uid="{00000000-0004-0000-0100-00000A000000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E8" sqref="E8"/>
    </sheetView>
  </sheetViews>
  <sheetFormatPr defaultRowHeight="14.25"/>
  <cols>
    <col min="1" max="1" width="15.86328125" customWidth="1"/>
    <col min="2" max="3" width="10.3984375" customWidth="1"/>
    <col min="4" max="7" width="20.1328125" customWidth="1"/>
    <col min="8" max="8" width="9" customWidth="1"/>
  </cols>
  <sheetData>
    <row r="1" spans="1:3">
      <c r="A1" s="6" t="s">
        <v>23</v>
      </c>
    </row>
    <row r="3" spans="1:3">
      <c r="A3" s="12" t="s">
        <v>24</v>
      </c>
      <c r="B3" s="14" t="s">
        <v>25</v>
      </c>
      <c r="C3" s="14" t="s">
        <v>26</v>
      </c>
    </row>
    <row r="4" spans="1:3">
      <c r="A4" t="s">
        <v>27</v>
      </c>
      <c r="B4" s="39">
        <v>458</v>
      </c>
      <c r="C4" s="39">
        <v>77.5</v>
      </c>
    </row>
    <row r="5" spans="1:3">
      <c r="A5" t="s">
        <v>28</v>
      </c>
      <c r="B5" s="39">
        <v>133</v>
      </c>
      <c r="C5" s="39">
        <v>22.5</v>
      </c>
    </row>
    <row r="6" spans="1:3">
      <c r="A6" s="12" t="s">
        <v>29</v>
      </c>
      <c r="B6" s="15">
        <f>SUM(B4:B5)</f>
        <v>591</v>
      </c>
      <c r="C6" s="15">
        <f>SUM(C4:C5)</f>
        <v>100</v>
      </c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workbookViewId="0">
      <selection activeCell="C6" sqref="C6"/>
    </sheetView>
  </sheetViews>
  <sheetFormatPr defaultRowHeight="14.25"/>
  <cols>
    <col min="1" max="1" width="13.73046875" customWidth="1"/>
    <col min="2" max="2" width="9.73046875" style="11" customWidth="1"/>
    <col min="3" max="3" width="8.59765625" style="11" bestFit="1" customWidth="1"/>
    <col min="4" max="7" width="9.73046875" style="11" customWidth="1"/>
    <col min="8" max="8" width="9" customWidth="1"/>
  </cols>
  <sheetData>
    <row r="1" spans="1:7">
      <c r="A1" s="6" t="s">
        <v>30</v>
      </c>
    </row>
    <row r="3" spans="1:7" ht="28.5">
      <c r="A3" s="9" t="s">
        <v>31</v>
      </c>
      <c r="B3" s="16" t="s">
        <v>32</v>
      </c>
      <c r="C3" s="10" t="s">
        <v>33</v>
      </c>
      <c r="D3" s="16" t="s">
        <v>34</v>
      </c>
      <c r="E3" s="10" t="s">
        <v>35</v>
      </c>
      <c r="F3" s="16" t="s">
        <v>36</v>
      </c>
      <c r="G3" s="10" t="s">
        <v>37</v>
      </c>
    </row>
    <row r="4" spans="1:7">
      <c r="A4" s="35" t="s">
        <v>38</v>
      </c>
      <c r="B4" s="36">
        <v>5</v>
      </c>
      <c r="C4" s="19">
        <f>SUM(0.1692*B4)</f>
        <v>0.84599999999999997</v>
      </c>
      <c r="D4" s="36">
        <v>0</v>
      </c>
      <c r="E4" s="19">
        <v>0</v>
      </c>
      <c r="F4" s="36">
        <f>SUM(B4+D4)</f>
        <v>5</v>
      </c>
      <c r="G4" s="37">
        <f>SUM(C4+E4)</f>
        <v>0.84599999999999997</v>
      </c>
    </row>
    <row r="5" spans="1:7">
      <c r="A5" s="35" t="s">
        <v>39</v>
      </c>
      <c r="B5" s="36">
        <v>39</v>
      </c>
      <c r="C5" s="19">
        <f t="shared" ref="C5:C9" si="0">SUM(0.1692*B5)</f>
        <v>6.5987999999999998</v>
      </c>
      <c r="D5" s="36">
        <v>14</v>
      </c>
      <c r="E5" s="19">
        <f>SUM(0.1692*D5)</f>
        <v>2.3687999999999998</v>
      </c>
      <c r="F5" s="36">
        <f t="shared" ref="F5:F9" si="1">SUM(B5+D5)</f>
        <v>53</v>
      </c>
      <c r="G5" s="37">
        <f t="shared" ref="G5:G9" si="2">SUM(C5+E5)</f>
        <v>8.9675999999999991</v>
      </c>
    </row>
    <row r="6" spans="1:7">
      <c r="A6" s="35" t="s">
        <v>40</v>
      </c>
      <c r="B6" s="36">
        <v>113</v>
      </c>
      <c r="C6" s="19">
        <f t="shared" si="0"/>
        <v>19.119599999999998</v>
      </c>
      <c r="D6" s="36">
        <v>33</v>
      </c>
      <c r="E6" s="19">
        <f>SUM(0.1692*D6)</f>
        <v>5.5835999999999997</v>
      </c>
      <c r="F6" s="36">
        <f t="shared" si="1"/>
        <v>146</v>
      </c>
      <c r="G6" s="37">
        <f t="shared" si="2"/>
        <v>24.703199999999999</v>
      </c>
    </row>
    <row r="7" spans="1:7">
      <c r="A7" s="35" t="s">
        <v>41</v>
      </c>
      <c r="B7" s="36">
        <v>172</v>
      </c>
      <c r="C7" s="19">
        <f t="shared" si="0"/>
        <v>29.102399999999999</v>
      </c>
      <c r="D7" s="36">
        <v>52</v>
      </c>
      <c r="E7" s="19">
        <f t="shared" ref="E7:E9" si="3">SUM(0.1692*D7)</f>
        <v>8.7983999999999991</v>
      </c>
      <c r="F7" s="36">
        <f t="shared" si="1"/>
        <v>224</v>
      </c>
      <c r="G7" s="37">
        <f t="shared" si="2"/>
        <v>37.900799999999997</v>
      </c>
    </row>
    <row r="8" spans="1:7">
      <c r="A8" s="35" t="s">
        <v>42</v>
      </c>
      <c r="B8" s="36">
        <v>116</v>
      </c>
      <c r="C8" s="19">
        <f t="shared" si="0"/>
        <v>19.627199999999998</v>
      </c>
      <c r="D8" s="36">
        <v>32</v>
      </c>
      <c r="E8" s="19">
        <f t="shared" si="3"/>
        <v>5.4143999999999997</v>
      </c>
      <c r="F8" s="36">
        <f t="shared" si="1"/>
        <v>148</v>
      </c>
      <c r="G8" s="37">
        <f t="shared" si="2"/>
        <v>25.041599999999999</v>
      </c>
    </row>
    <row r="9" spans="1:7">
      <c r="A9" s="35" t="s">
        <v>43</v>
      </c>
      <c r="B9" s="36">
        <v>13</v>
      </c>
      <c r="C9" s="19">
        <f t="shared" si="0"/>
        <v>2.1995999999999998</v>
      </c>
      <c r="D9" s="36">
        <v>2</v>
      </c>
      <c r="E9" s="19">
        <f t="shared" si="3"/>
        <v>0.33839999999999998</v>
      </c>
      <c r="F9" s="36">
        <f t="shared" si="1"/>
        <v>15</v>
      </c>
      <c r="G9" s="37">
        <f t="shared" si="2"/>
        <v>2.5379999999999998</v>
      </c>
    </row>
    <row r="10" spans="1:7">
      <c r="A10" s="26" t="s">
        <v>44</v>
      </c>
      <c r="B10" s="38">
        <f>SUM(B4:B9)</f>
        <v>458</v>
      </c>
      <c r="C10" s="38">
        <f>SUM(C4:C9)</f>
        <v>77.493600000000001</v>
      </c>
      <c r="D10" s="38">
        <f t="shared" ref="D10:G10" si="4">SUM(D4:D9)</f>
        <v>133</v>
      </c>
      <c r="E10" s="38">
        <f t="shared" si="4"/>
        <v>22.503599999999999</v>
      </c>
      <c r="F10" s="38">
        <f t="shared" si="4"/>
        <v>591</v>
      </c>
      <c r="G10" s="38">
        <f t="shared" si="4"/>
        <v>99.997199999999992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A3" sqref="A3"/>
    </sheetView>
  </sheetViews>
  <sheetFormatPr defaultRowHeight="14.25"/>
  <cols>
    <col min="1" max="1" width="31.3984375" customWidth="1"/>
    <col min="2" max="3" width="11" customWidth="1"/>
    <col min="4" max="4" width="9" customWidth="1"/>
  </cols>
  <sheetData>
    <row r="1" spans="1:3">
      <c r="A1" s="6" t="s">
        <v>45</v>
      </c>
    </row>
    <row r="3" spans="1:3">
      <c r="A3" s="41" t="s">
        <v>46</v>
      </c>
    </row>
    <row r="4" spans="1:3">
      <c r="A4" s="40"/>
    </row>
    <row r="5" spans="1:3">
      <c r="A5" s="26" t="s">
        <v>47</v>
      </c>
      <c r="B5" s="10" t="s">
        <v>25</v>
      </c>
      <c r="C5" s="10" t="s">
        <v>26</v>
      </c>
    </row>
    <row r="6" spans="1:3">
      <c r="A6" t="s">
        <v>27</v>
      </c>
      <c r="B6" s="19">
        <v>39</v>
      </c>
      <c r="C6" s="42">
        <f>B6/625</f>
        <v>6.2399999999999997E-2</v>
      </c>
    </row>
    <row r="7" spans="1:3">
      <c r="A7" t="s">
        <v>28</v>
      </c>
      <c r="B7" s="19">
        <v>16</v>
      </c>
      <c r="C7" s="42">
        <f>B7/625</f>
        <v>2.5600000000000001E-2</v>
      </c>
    </row>
    <row r="8" spans="1:3">
      <c r="A8" t="s">
        <v>48</v>
      </c>
      <c r="B8" s="19">
        <v>1</v>
      </c>
      <c r="C8" s="42">
        <f>B8/625</f>
        <v>1.6000000000000001E-3</v>
      </c>
    </row>
    <row r="9" spans="1:3">
      <c r="A9" s="12" t="s">
        <v>29</v>
      </c>
      <c r="B9" s="20">
        <f>SUM(B6:B8)</f>
        <v>56</v>
      </c>
      <c r="C9" s="43">
        <f>B9/625</f>
        <v>8.9599999999999999E-2</v>
      </c>
    </row>
    <row r="11" spans="1:3">
      <c r="C11" s="34"/>
    </row>
  </sheetData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9"/>
  <sheetViews>
    <sheetView workbookViewId="0">
      <selection activeCell="D6" sqref="D6"/>
    </sheetView>
  </sheetViews>
  <sheetFormatPr defaultRowHeight="14.25"/>
  <cols>
    <col min="1" max="1" width="27.59765625" customWidth="1"/>
    <col min="2" max="3" width="11.86328125" customWidth="1"/>
    <col min="4" max="5" width="9.265625" customWidth="1"/>
    <col min="6" max="6" width="9" customWidth="1"/>
  </cols>
  <sheetData>
    <row r="1" spans="1:3">
      <c r="A1" s="6" t="s">
        <v>49</v>
      </c>
    </row>
    <row r="3" spans="1:3">
      <c r="A3" t="s">
        <v>46</v>
      </c>
    </row>
    <row r="5" spans="1:3">
      <c r="A5" s="9" t="s">
        <v>50</v>
      </c>
      <c r="B5" s="10" t="s">
        <v>25</v>
      </c>
      <c r="C5" s="10" t="s">
        <v>26</v>
      </c>
    </row>
    <row r="6" spans="1:3">
      <c r="A6" t="s">
        <v>51</v>
      </c>
      <c r="B6" s="39">
        <v>601</v>
      </c>
      <c r="C6" s="39">
        <f>B6/$B$9*100</f>
        <v>96.16</v>
      </c>
    </row>
    <row r="7" spans="1:3">
      <c r="A7" t="s">
        <v>52</v>
      </c>
      <c r="B7" s="39">
        <v>13</v>
      </c>
      <c r="C7" s="39">
        <f>B7/$B$9*100</f>
        <v>2.08</v>
      </c>
    </row>
    <row r="8" spans="1:3">
      <c r="A8" t="s">
        <v>48</v>
      </c>
      <c r="B8" s="39">
        <v>11</v>
      </c>
      <c r="C8" s="39">
        <f>B8/$B$9*100</f>
        <v>1.76</v>
      </c>
    </row>
    <row r="9" spans="1:3">
      <c r="A9" s="12" t="s">
        <v>29</v>
      </c>
      <c r="B9" s="15">
        <f>SUM(B6:B8)</f>
        <v>625</v>
      </c>
      <c r="C9" s="15">
        <v>100</v>
      </c>
    </row>
    <row r="10" spans="1:3">
      <c r="A10" s="27"/>
      <c r="B10" s="32"/>
      <c r="C10" s="32"/>
    </row>
    <row r="11" spans="1:3">
      <c r="A11" s="33"/>
      <c r="B11" s="27"/>
      <c r="C11" s="27"/>
    </row>
    <row r="12" spans="1:3">
      <c r="A12" s="27"/>
      <c r="B12" s="32"/>
      <c r="C12" s="32"/>
    </row>
    <row r="13" spans="1:3">
      <c r="A13" s="27"/>
      <c r="B13" s="32"/>
      <c r="C13" s="32"/>
    </row>
    <row r="14" spans="1:3">
      <c r="A14" s="27"/>
      <c r="B14" s="32"/>
      <c r="C14" s="32"/>
    </row>
    <row r="15" spans="1:3">
      <c r="A15" s="27"/>
      <c r="B15" s="32"/>
      <c r="C15" s="32"/>
    </row>
    <row r="16" spans="1:3">
      <c r="A16" s="33"/>
      <c r="B16" s="27"/>
      <c r="C16" s="27"/>
    </row>
    <row r="17" spans="1:3">
      <c r="A17" s="27"/>
      <c r="B17" s="32"/>
      <c r="C17" s="32"/>
    </row>
    <row r="18" spans="1:3">
      <c r="A18" s="27"/>
      <c r="B18" s="32"/>
      <c r="C18" s="32"/>
    </row>
    <row r="19" spans="1:3">
      <c r="A19" s="27"/>
      <c r="B19" s="32"/>
      <c r="C19" s="32"/>
    </row>
    <row r="20" spans="1:3">
      <c r="A20" s="27"/>
      <c r="B20" s="32"/>
      <c r="C20" s="32"/>
    </row>
    <row r="21" spans="1:3">
      <c r="A21" s="27"/>
      <c r="B21" s="32"/>
      <c r="C21" s="27"/>
    </row>
    <row r="22" spans="1:3">
      <c r="A22" s="33"/>
      <c r="B22" s="27"/>
      <c r="C22" s="27"/>
    </row>
    <row r="23" spans="1:3">
      <c r="A23" s="27"/>
      <c r="B23" s="32"/>
      <c r="C23" s="32"/>
    </row>
    <row r="24" spans="1:3">
      <c r="A24" s="27"/>
      <c r="B24" s="32"/>
      <c r="C24" s="32"/>
    </row>
    <row r="25" spans="1:3">
      <c r="A25" s="27"/>
      <c r="B25" s="32"/>
      <c r="C25" s="32"/>
    </row>
    <row r="26" spans="1:3">
      <c r="A26" s="33"/>
      <c r="B26" s="27"/>
      <c r="C26" s="27"/>
    </row>
    <row r="27" spans="1:3">
      <c r="A27" s="27"/>
      <c r="B27" s="32"/>
      <c r="C27" s="32"/>
    </row>
    <row r="28" spans="1:3">
      <c r="A28" s="27"/>
      <c r="B28" s="32"/>
      <c r="C28" s="32"/>
    </row>
    <row r="29" spans="1:3">
      <c r="A29" s="33"/>
      <c r="B29" s="32"/>
      <c r="C29" s="32"/>
    </row>
  </sheetData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1"/>
  <sheetViews>
    <sheetView workbookViewId="0">
      <selection activeCell="C14" sqref="C14"/>
    </sheetView>
  </sheetViews>
  <sheetFormatPr defaultRowHeight="14.25"/>
  <cols>
    <col min="1" max="1" width="31" customWidth="1"/>
    <col min="2" max="3" width="11.86328125" style="25" customWidth="1"/>
    <col min="4" max="4" width="9" customWidth="1"/>
  </cols>
  <sheetData>
    <row r="1" spans="1:3">
      <c r="A1" s="6" t="s">
        <v>53</v>
      </c>
      <c r="B1" s="24"/>
    </row>
    <row r="3" spans="1:3">
      <c r="A3" t="s">
        <v>54</v>
      </c>
    </row>
    <row r="5" spans="1:3">
      <c r="A5" s="26" t="s">
        <v>55</v>
      </c>
      <c r="B5" s="10" t="s">
        <v>25</v>
      </c>
      <c r="C5" s="10" t="s">
        <v>26</v>
      </c>
    </row>
    <row r="6" spans="1:3">
      <c r="A6" s="27" t="s">
        <v>56</v>
      </c>
      <c r="B6" s="19" t="s">
        <v>140</v>
      </c>
      <c r="C6" s="39"/>
    </row>
    <row r="7" spans="1:3">
      <c r="A7" s="27" t="s">
        <v>57</v>
      </c>
      <c r="B7" s="19" t="s">
        <v>140</v>
      </c>
      <c r="C7" s="39"/>
    </row>
    <row r="8" spans="1:3">
      <c r="A8" s="27" t="s">
        <v>58</v>
      </c>
      <c r="B8" s="19" t="s">
        <v>140</v>
      </c>
      <c r="C8" s="39"/>
    </row>
    <row r="9" spans="1:3">
      <c r="A9" s="27" t="s">
        <v>59</v>
      </c>
      <c r="B9" s="19">
        <v>583</v>
      </c>
      <c r="C9" s="39">
        <f t="shared" ref="C9:C11" si="0">B9/$B$12*100</f>
        <v>94.336569579288025</v>
      </c>
    </row>
    <row r="10" spans="1:3">
      <c r="A10" s="27" t="s">
        <v>60</v>
      </c>
      <c r="B10" s="19" t="s">
        <v>140</v>
      </c>
      <c r="C10" s="39"/>
    </row>
    <row r="11" spans="1:3">
      <c r="A11" s="27" t="s">
        <v>48</v>
      </c>
      <c r="B11" s="19">
        <v>35</v>
      </c>
      <c r="C11" s="39">
        <f t="shared" si="0"/>
        <v>5.6634304207119746</v>
      </c>
    </row>
    <row r="12" spans="1:3">
      <c r="A12" s="9" t="s">
        <v>29</v>
      </c>
      <c r="B12" s="20">
        <f>SUM(B6:B11)</f>
        <v>618</v>
      </c>
      <c r="C12" s="20">
        <v>100</v>
      </c>
    </row>
    <row r="13" spans="1:3">
      <c r="B13" s="28"/>
      <c r="C13" s="29"/>
    </row>
    <row r="14" spans="1:3" ht="28.5">
      <c r="A14" s="27" t="s">
        <v>141</v>
      </c>
      <c r="B14" s="28"/>
      <c r="C14" s="29"/>
    </row>
    <row r="15" spans="1:3">
      <c r="B15" s="28"/>
      <c r="C15" s="29"/>
    </row>
    <row r="16" spans="1:3">
      <c r="B16" s="28"/>
      <c r="C16" s="29"/>
    </row>
    <row r="17" spans="2:3">
      <c r="B17" s="28"/>
      <c r="C17" s="29"/>
    </row>
    <row r="18" spans="2:3">
      <c r="B18" s="28"/>
      <c r="C18" s="30"/>
    </row>
    <row r="19" spans="2:3">
      <c r="B19" s="28"/>
      <c r="C19" s="31"/>
    </row>
    <row r="20" spans="2:3">
      <c r="B20" s="28"/>
      <c r="C20" s="31"/>
    </row>
    <row r="21" spans="2:3">
      <c r="C21" s="31"/>
    </row>
  </sheetData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workbookViewId="0">
      <selection activeCell="D11" sqref="D11"/>
    </sheetView>
  </sheetViews>
  <sheetFormatPr defaultRowHeight="14.25"/>
  <cols>
    <col min="1" max="1" width="15" customWidth="1"/>
    <col min="2" max="2" width="27.73046875" customWidth="1"/>
    <col min="3" max="3" width="9" customWidth="1"/>
  </cols>
  <sheetData>
    <row r="1" spans="1:2">
      <c r="A1" s="6" t="s">
        <v>61</v>
      </c>
    </row>
    <row r="3" spans="1:2">
      <c r="A3" s="17"/>
      <c r="B3" s="9" t="s">
        <v>62</v>
      </c>
    </row>
    <row r="4" spans="1:2">
      <c r="A4" s="9"/>
      <c r="B4" s="44">
        <v>11</v>
      </c>
    </row>
  </sheetData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82"/>
  <sheetViews>
    <sheetView topLeftCell="A53" workbookViewId="0">
      <selection activeCell="D34" sqref="D34"/>
    </sheetView>
  </sheetViews>
  <sheetFormatPr defaultColWidth="9" defaultRowHeight="14.25"/>
  <cols>
    <col min="1" max="1" width="72" style="22" bestFit="1" customWidth="1"/>
    <col min="2" max="5" width="9" style="22" customWidth="1"/>
    <col min="6" max="6" width="9" style="22"/>
    <col min="7" max="7" width="36.86328125" style="22" customWidth="1"/>
    <col min="8" max="16384" width="9" style="22"/>
  </cols>
  <sheetData>
    <row r="1" spans="1:4">
      <c r="A1" s="21" t="s">
        <v>63</v>
      </c>
    </row>
    <row r="2" spans="1:4">
      <c r="A2" s="23"/>
    </row>
    <row r="3" spans="1:4">
      <c r="A3" s="55" t="s">
        <v>64</v>
      </c>
      <c r="B3" s="55" t="s">
        <v>65</v>
      </c>
      <c r="C3" s="55" t="s">
        <v>66</v>
      </c>
      <c r="D3" s="55" t="s">
        <v>29</v>
      </c>
    </row>
    <row r="4" spans="1:4">
      <c r="A4" s="58" t="s">
        <v>67</v>
      </c>
      <c r="B4" s="45">
        <v>1</v>
      </c>
      <c r="C4" s="45">
        <v>0</v>
      </c>
      <c r="D4" s="46">
        <f>SUM(B4+C4)</f>
        <v>1</v>
      </c>
    </row>
    <row r="5" spans="1:4">
      <c r="A5" s="58" t="s">
        <v>68</v>
      </c>
      <c r="B5" s="45">
        <v>25</v>
      </c>
      <c r="C5" s="45">
        <v>5</v>
      </c>
      <c r="D5" s="46">
        <f t="shared" ref="D5:D69" si="0">SUM(B5+C5)</f>
        <v>30</v>
      </c>
    </row>
    <row r="6" spans="1:4">
      <c r="A6" s="58" t="s">
        <v>130</v>
      </c>
      <c r="B6" s="45">
        <v>1</v>
      </c>
      <c r="C6" s="45">
        <v>0</v>
      </c>
      <c r="D6" s="46">
        <f t="shared" si="0"/>
        <v>1</v>
      </c>
    </row>
    <row r="7" spans="1:4">
      <c r="A7" s="58" t="s">
        <v>69</v>
      </c>
      <c r="B7" s="45">
        <v>2</v>
      </c>
      <c r="C7" s="45">
        <v>0</v>
      </c>
      <c r="D7" s="46">
        <f t="shared" si="0"/>
        <v>2</v>
      </c>
    </row>
    <row r="8" spans="1:4">
      <c r="A8" s="58" t="s">
        <v>70</v>
      </c>
      <c r="B8" s="45">
        <v>22</v>
      </c>
      <c r="C8" s="45">
        <v>6</v>
      </c>
      <c r="D8" s="46">
        <f t="shared" si="0"/>
        <v>28</v>
      </c>
    </row>
    <row r="9" spans="1:4">
      <c r="A9" s="58" t="s">
        <v>146</v>
      </c>
      <c r="B9" s="45">
        <v>1</v>
      </c>
      <c r="C9" s="45">
        <v>0</v>
      </c>
      <c r="D9" s="46">
        <f t="shared" si="0"/>
        <v>1</v>
      </c>
    </row>
    <row r="10" spans="1:4">
      <c r="A10" s="58" t="s">
        <v>147</v>
      </c>
      <c r="B10" s="45">
        <v>3</v>
      </c>
      <c r="C10" s="45">
        <v>2</v>
      </c>
      <c r="D10" s="46">
        <f t="shared" si="0"/>
        <v>5</v>
      </c>
    </row>
    <row r="11" spans="1:4">
      <c r="A11" s="58" t="s">
        <v>71</v>
      </c>
      <c r="B11" s="45">
        <v>233</v>
      </c>
      <c r="C11" s="45">
        <v>51</v>
      </c>
      <c r="D11" s="46">
        <f t="shared" si="0"/>
        <v>284</v>
      </c>
    </row>
    <row r="12" spans="1:4" ht="28.5">
      <c r="A12" s="58" t="s">
        <v>72</v>
      </c>
      <c r="B12" s="45">
        <v>2</v>
      </c>
      <c r="C12" s="45">
        <v>4</v>
      </c>
      <c r="D12" s="46">
        <f t="shared" si="0"/>
        <v>6</v>
      </c>
    </row>
    <row r="13" spans="1:4">
      <c r="A13" s="58" t="s">
        <v>73</v>
      </c>
      <c r="B13" s="45">
        <v>1</v>
      </c>
      <c r="C13" s="45">
        <v>1</v>
      </c>
      <c r="D13" s="46">
        <f t="shared" si="0"/>
        <v>2</v>
      </c>
    </row>
    <row r="14" spans="1:4">
      <c r="A14" s="58" t="s">
        <v>74</v>
      </c>
      <c r="B14" s="45">
        <v>1</v>
      </c>
      <c r="C14" s="45">
        <v>0</v>
      </c>
      <c r="D14" s="46">
        <f t="shared" si="0"/>
        <v>1</v>
      </c>
    </row>
    <row r="15" spans="1:4">
      <c r="A15" s="50" t="s">
        <v>131</v>
      </c>
      <c r="B15" s="45">
        <v>1</v>
      </c>
      <c r="C15" s="45">
        <v>0</v>
      </c>
      <c r="D15" s="46">
        <f t="shared" si="0"/>
        <v>1</v>
      </c>
    </row>
    <row r="16" spans="1:4">
      <c r="A16" s="58" t="s">
        <v>148</v>
      </c>
      <c r="B16" s="45">
        <v>0</v>
      </c>
      <c r="C16" s="45">
        <v>1</v>
      </c>
      <c r="D16" s="46">
        <f t="shared" si="0"/>
        <v>1</v>
      </c>
    </row>
    <row r="17" spans="1:4">
      <c r="A17" s="58" t="s">
        <v>75</v>
      </c>
      <c r="B17" s="45">
        <v>2</v>
      </c>
      <c r="C17" s="45">
        <v>0</v>
      </c>
      <c r="D17" s="46">
        <f t="shared" si="0"/>
        <v>2</v>
      </c>
    </row>
    <row r="18" spans="1:4">
      <c r="A18" s="58" t="s">
        <v>76</v>
      </c>
      <c r="B18" s="45">
        <v>1</v>
      </c>
      <c r="C18" s="45">
        <v>0</v>
      </c>
      <c r="D18" s="46">
        <f t="shared" si="0"/>
        <v>1</v>
      </c>
    </row>
    <row r="19" spans="1:4">
      <c r="A19" s="58" t="s">
        <v>132</v>
      </c>
      <c r="B19" s="45">
        <v>0</v>
      </c>
      <c r="C19" s="45">
        <v>1</v>
      </c>
      <c r="D19" s="46">
        <f t="shared" si="0"/>
        <v>1</v>
      </c>
    </row>
    <row r="20" spans="1:4">
      <c r="A20" s="58" t="s">
        <v>77</v>
      </c>
      <c r="B20" s="45">
        <v>0</v>
      </c>
      <c r="C20" s="45">
        <v>1</v>
      </c>
      <c r="D20" s="46">
        <f t="shared" si="0"/>
        <v>1</v>
      </c>
    </row>
    <row r="21" spans="1:4">
      <c r="A21" s="58" t="s">
        <v>149</v>
      </c>
      <c r="B21" s="45">
        <v>2</v>
      </c>
      <c r="C21" s="45">
        <v>0</v>
      </c>
      <c r="D21" s="46">
        <f t="shared" si="0"/>
        <v>2</v>
      </c>
    </row>
    <row r="22" spans="1:4">
      <c r="A22" s="58" t="s">
        <v>150</v>
      </c>
      <c r="B22" s="45">
        <v>2</v>
      </c>
      <c r="C22" s="45">
        <v>0</v>
      </c>
      <c r="D22" s="46">
        <f t="shared" si="0"/>
        <v>2</v>
      </c>
    </row>
    <row r="23" spans="1:4">
      <c r="A23" s="58" t="s">
        <v>151</v>
      </c>
      <c r="B23" s="45">
        <v>0</v>
      </c>
      <c r="C23" s="45">
        <v>1</v>
      </c>
      <c r="D23" s="46">
        <f t="shared" si="0"/>
        <v>1</v>
      </c>
    </row>
    <row r="24" spans="1:4">
      <c r="A24" s="58" t="s">
        <v>152</v>
      </c>
      <c r="B24" s="45">
        <v>0</v>
      </c>
      <c r="C24" s="45">
        <v>1</v>
      </c>
      <c r="D24" s="46">
        <f t="shared" si="0"/>
        <v>1</v>
      </c>
    </row>
    <row r="25" spans="1:4">
      <c r="A25" s="58" t="s">
        <v>153</v>
      </c>
      <c r="B25" s="45">
        <v>3</v>
      </c>
      <c r="C25" s="45">
        <v>0</v>
      </c>
      <c r="D25" s="46">
        <f t="shared" si="0"/>
        <v>3</v>
      </c>
    </row>
    <row r="26" spans="1:4" ht="28.5">
      <c r="A26" s="58" t="s">
        <v>154</v>
      </c>
      <c r="B26" s="45">
        <v>2</v>
      </c>
      <c r="C26" s="45">
        <v>0</v>
      </c>
      <c r="D26" s="46">
        <f t="shared" si="0"/>
        <v>2</v>
      </c>
    </row>
    <row r="27" spans="1:4">
      <c r="A27" s="58" t="s">
        <v>78</v>
      </c>
      <c r="B27" s="45">
        <v>1</v>
      </c>
      <c r="C27" s="45">
        <v>0</v>
      </c>
      <c r="D27" s="46">
        <f t="shared" si="0"/>
        <v>1</v>
      </c>
    </row>
    <row r="28" spans="1:4">
      <c r="A28" s="58" t="s">
        <v>79</v>
      </c>
      <c r="B28" s="45">
        <v>37</v>
      </c>
      <c r="C28" s="45">
        <v>8</v>
      </c>
      <c r="D28" s="46">
        <f t="shared" si="0"/>
        <v>45</v>
      </c>
    </row>
    <row r="29" spans="1:4">
      <c r="A29" s="45" t="s">
        <v>133</v>
      </c>
      <c r="B29" s="45">
        <v>5</v>
      </c>
      <c r="C29" s="45">
        <v>1</v>
      </c>
      <c r="D29" s="46">
        <f t="shared" si="0"/>
        <v>6</v>
      </c>
    </row>
    <row r="30" spans="1:4">
      <c r="A30" s="58" t="s">
        <v>155</v>
      </c>
      <c r="B30" s="45">
        <v>0</v>
      </c>
      <c r="C30" s="45">
        <v>1</v>
      </c>
      <c r="D30" s="46">
        <f t="shared" si="0"/>
        <v>1</v>
      </c>
    </row>
    <row r="31" spans="1:4">
      <c r="A31" s="45" t="s">
        <v>134</v>
      </c>
      <c r="B31" s="45">
        <v>1</v>
      </c>
      <c r="C31" s="45">
        <v>0</v>
      </c>
      <c r="D31" s="46">
        <f t="shared" si="0"/>
        <v>1</v>
      </c>
    </row>
    <row r="32" spans="1:4">
      <c r="A32" s="58" t="s">
        <v>156</v>
      </c>
      <c r="B32" s="45">
        <v>2</v>
      </c>
      <c r="C32" s="45">
        <v>0</v>
      </c>
      <c r="D32" s="46">
        <f t="shared" si="0"/>
        <v>2</v>
      </c>
    </row>
    <row r="33" spans="1:4">
      <c r="A33" s="56" t="s">
        <v>157</v>
      </c>
      <c r="B33" s="45">
        <v>2</v>
      </c>
      <c r="C33" s="45">
        <v>1</v>
      </c>
      <c r="D33" s="46">
        <f t="shared" si="0"/>
        <v>3</v>
      </c>
    </row>
    <row r="34" spans="1:4">
      <c r="A34" s="56" t="s">
        <v>189</v>
      </c>
      <c r="B34" s="45">
        <v>1</v>
      </c>
      <c r="C34" s="45">
        <v>0</v>
      </c>
      <c r="D34" s="46">
        <f t="shared" si="0"/>
        <v>1</v>
      </c>
    </row>
    <row r="35" spans="1:4">
      <c r="A35" s="58" t="s">
        <v>135</v>
      </c>
      <c r="B35" s="45">
        <v>4</v>
      </c>
      <c r="C35" s="45">
        <v>1</v>
      </c>
      <c r="D35" s="46">
        <f t="shared" si="0"/>
        <v>5</v>
      </c>
    </row>
    <row r="36" spans="1:4">
      <c r="A36" s="58" t="s">
        <v>80</v>
      </c>
      <c r="B36" s="45">
        <v>1</v>
      </c>
      <c r="C36" s="45">
        <v>0</v>
      </c>
      <c r="D36" s="46">
        <f t="shared" si="0"/>
        <v>1</v>
      </c>
    </row>
    <row r="37" spans="1:4">
      <c r="A37" s="58" t="s">
        <v>81</v>
      </c>
      <c r="B37" s="45">
        <v>1</v>
      </c>
      <c r="C37" s="45">
        <v>0</v>
      </c>
      <c r="D37" s="46">
        <f t="shared" si="0"/>
        <v>1</v>
      </c>
    </row>
    <row r="38" spans="1:4">
      <c r="A38" s="58" t="s">
        <v>82</v>
      </c>
      <c r="B38" s="45">
        <v>0</v>
      </c>
      <c r="C38" s="45">
        <v>1</v>
      </c>
      <c r="D38" s="46">
        <f t="shared" si="0"/>
        <v>1</v>
      </c>
    </row>
    <row r="39" spans="1:4">
      <c r="A39" s="58" t="s">
        <v>83</v>
      </c>
      <c r="B39" s="45">
        <v>1</v>
      </c>
      <c r="C39" s="45">
        <v>0</v>
      </c>
      <c r="D39" s="46">
        <f t="shared" si="0"/>
        <v>1</v>
      </c>
    </row>
    <row r="40" spans="1:4">
      <c r="A40" s="58" t="s">
        <v>85</v>
      </c>
      <c r="B40" s="45">
        <v>0</v>
      </c>
      <c r="C40" s="45">
        <v>1</v>
      </c>
      <c r="D40" s="46">
        <f t="shared" si="0"/>
        <v>1</v>
      </c>
    </row>
    <row r="41" spans="1:4">
      <c r="A41" s="58" t="s">
        <v>86</v>
      </c>
      <c r="B41" s="45">
        <v>0</v>
      </c>
      <c r="C41" s="45">
        <v>1</v>
      </c>
      <c r="D41" s="46">
        <f t="shared" si="0"/>
        <v>1</v>
      </c>
    </row>
    <row r="42" spans="1:4">
      <c r="A42" s="58" t="s">
        <v>84</v>
      </c>
      <c r="B42" s="45">
        <v>1</v>
      </c>
      <c r="C42" s="45">
        <v>0</v>
      </c>
      <c r="D42" s="46">
        <f t="shared" si="0"/>
        <v>1</v>
      </c>
    </row>
    <row r="43" spans="1:4">
      <c r="A43" s="56" t="s">
        <v>87</v>
      </c>
      <c r="B43" s="45">
        <v>1</v>
      </c>
      <c r="C43" s="45">
        <v>2</v>
      </c>
      <c r="D43" s="46">
        <f t="shared" si="0"/>
        <v>3</v>
      </c>
    </row>
    <row r="44" spans="1:4">
      <c r="A44" s="58" t="s">
        <v>158</v>
      </c>
      <c r="B44" s="45">
        <v>1</v>
      </c>
      <c r="C44" s="45">
        <v>0</v>
      </c>
      <c r="D44" s="46">
        <f t="shared" si="0"/>
        <v>1</v>
      </c>
    </row>
    <row r="45" spans="1:4">
      <c r="A45" s="58" t="s">
        <v>88</v>
      </c>
      <c r="B45" s="45">
        <v>3</v>
      </c>
      <c r="C45" s="45">
        <v>0</v>
      </c>
      <c r="D45" s="46">
        <f t="shared" si="0"/>
        <v>3</v>
      </c>
    </row>
    <row r="46" spans="1:4">
      <c r="A46" s="56" t="s">
        <v>159</v>
      </c>
      <c r="B46" s="45">
        <v>2</v>
      </c>
      <c r="C46" s="45">
        <v>0</v>
      </c>
      <c r="D46" s="46">
        <f t="shared" si="0"/>
        <v>2</v>
      </c>
    </row>
    <row r="47" spans="1:4">
      <c r="A47" s="56" t="s">
        <v>160</v>
      </c>
      <c r="B47" s="45">
        <v>0</v>
      </c>
      <c r="C47" s="45">
        <v>3</v>
      </c>
      <c r="D47" s="46">
        <f t="shared" si="0"/>
        <v>3</v>
      </c>
    </row>
    <row r="48" spans="1:4">
      <c r="A48" s="56" t="s">
        <v>89</v>
      </c>
      <c r="B48" s="45">
        <v>1</v>
      </c>
      <c r="C48" s="45">
        <v>3</v>
      </c>
      <c r="D48" s="46">
        <f t="shared" si="0"/>
        <v>4</v>
      </c>
    </row>
    <row r="49" spans="1:4">
      <c r="A49" s="56" t="s">
        <v>161</v>
      </c>
      <c r="B49" s="45">
        <v>0</v>
      </c>
      <c r="C49" s="45">
        <v>1</v>
      </c>
      <c r="D49" s="46">
        <f t="shared" si="0"/>
        <v>1</v>
      </c>
    </row>
    <row r="50" spans="1:4">
      <c r="A50" s="56" t="s">
        <v>162</v>
      </c>
      <c r="B50" s="45">
        <v>0</v>
      </c>
      <c r="C50" s="45">
        <v>6</v>
      </c>
      <c r="D50" s="46">
        <f t="shared" si="0"/>
        <v>6</v>
      </c>
    </row>
    <row r="51" spans="1:4">
      <c r="A51" s="58" t="s">
        <v>90</v>
      </c>
      <c r="B51" s="45">
        <v>4</v>
      </c>
      <c r="C51" s="45">
        <v>1</v>
      </c>
      <c r="D51" s="46">
        <f t="shared" si="0"/>
        <v>5</v>
      </c>
    </row>
    <row r="52" spans="1:4">
      <c r="A52" s="58" t="s">
        <v>163</v>
      </c>
      <c r="B52" s="45">
        <v>0</v>
      </c>
      <c r="C52" s="45">
        <v>1</v>
      </c>
      <c r="D52" s="46">
        <f t="shared" si="0"/>
        <v>1</v>
      </c>
    </row>
    <row r="53" spans="1:4">
      <c r="A53" s="56" t="s">
        <v>136</v>
      </c>
      <c r="B53" s="45">
        <v>0</v>
      </c>
      <c r="C53" s="45">
        <v>1</v>
      </c>
      <c r="D53" s="46">
        <f t="shared" si="0"/>
        <v>1</v>
      </c>
    </row>
    <row r="54" spans="1:4">
      <c r="A54" s="56" t="s">
        <v>164</v>
      </c>
      <c r="B54" s="45">
        <v>7</v>
      </c>
      <c r="C54" s="45">
        <v>0</v>
      </c>
      <c r="D54" s="46">
        <f t="shared" si="0"/>
        <v>7</v>
      </c>
    </row>
    <row r="55" spans="1:4">
      <c r="A55" s="56" t="s">
        <v>91</v>
      </c>
      <c r="B55" s="45">
        <v>0</v>
      </c>
      <c r="C55" s="45">
        <v>2</v>
      </c>
      <c r="D55" s="46">
        <f t="shared" si="0"/>
        <v>2</v>
      </c>
    </row>
    <row r="56" spans="1:4">
      <c r="A56" s="56" t="s">
        <v>165</v>
      </c>
      <c r="B56" s="45">
        <v>1</v>
      </c>
      <c r="C56" s="45">
        <v>0</v>
      </c>
      <c r="D56" s="46">
        <f t="shared" si="0"/>
        <v>1</v>
      </c>
    </row>
    <row r="57" spans="1:4">
      <c r="A57" s="58" t="s">
        <v>166</v>
      </c>
      <c r="B57" s="45">
        <v>1</v>
      </c>
      <c r="C57" s="45">
        <v>0</v>
      </c>
      <c r="D57" s="46">
        <f t="shared" si="0"/>
        <v>1</v>
      </c>
    </row>
    <row r="58" spans="1:4">
      <c r="A58" s="56" t="s">
        <v>167</v>
      </c>
      <c r="B58" s="45">
        <v>1</v>
      </c>
      <c r="C58" s="45">
        <v>0</v>
      </c>
      <c r="D58" s="46">
        <f t="shared" si="0"/>
        <v>1</v>
      </c>
    </row>
    <row r="59" spans="1:4">
      <c r="A59" s="56" t="s">
        <v>168</v>
      </c>
      <c r="B59" s="45">
        <v>1</v>
      </c>
      <c r="C59" s="45">
        <v>0</v>
      </c>
      <c r="D59" s="46">
        <f t="shared" si="0"/>
        <v>1</v>
      </c>
    </row>
    <row r="60" spans="1:4">
      <c r="A60" s="56" t="s">
        <v>169</v>
      </c>
      <c r="B60" s="45">
        <v>4</v>
      </c>
      <c r="C60" s="45">
        <v>0</v>
      </c>
      <c r="D60" s="46">
        <f t="shared" si="0"/>
        <v>4</v>
      </c>
    </row>
    <row r="61" spans="1:4">
      <c r="A61" s="56" t="s">
        <v>170</v>
      </c>
      <c r="B61" s="45">
        <v>10</v>
      </c>
      <c r="C61" s="45">
        <v>1</v>
      </c>
      <c r="D61" s="46">
        <f t="shared" si="0"/>
        <v>11</v>
      </c>
    </row>
    <row r="62" spans="1:4">
      <c r="A62" s="56" t="s">
        <v>93</v>
      </c>
      <c r="B62" s="45">
        <v>1</v>
      </c>
      <c r="C62" s="45">
        <v>0</v>
      </c>
      <c r="D62" s="46">
        <f t="shared" si="0"/>
        <v>1</v>
      </c>
    </row>
    <row r="63" spans="1:4">
      <c r="A63" s="56" t="s">
        <v>171</v>
      </c>
      <c r="B63" s="45">
        <v>1</v>
      </c>
      <c r="C63" s="45">
        <v>0</v>
      </c>
      <c r="D63" s="46">
        <f t="shared" si="0"/>
        <v>1</v>
      </c>
    </row>
    <row r="64" spans="1:4">
      <c r="A64" s="56" t="s">
        <v>172</v>
      </c>
      <c r="B64" s="45">
        <v>1</v>
      </c>
      <c r="C64" s="45">
        <v>0</v>
      </c>
      <c r="D64" s="46">
        <f t="shared" si="0"/>
        <v>1</v>
      </c>
    </row>
    <row r="65" spans="1:4">
      <c r="A65" s="56" t="s">
        <v>173</v>
      </c>
      <c r="B65" s="45">
        <v>1</v>
      </c>
      <c r="C65" s="45">
        <v>0</v>
      </c>
      <c r="D65" s="46">
        <f t="shared" si="0"/>
        <v>1</v>
      </c>
    </row>
    <row r="66" spans="1:4">
      <c r="A66" s="56" t="s">
        <v>94</v>
      </c>
      <c r="B66" s="45">
        <v>1</v>
      </c>
      <c r="C66" s="45">
        <v>0</v>
      </c>
      <c r="D66" s="46">
        <f t="shared" si="0"/>
        <v>1</v>
      </c>
    </row>
    <row r="67" spans="1:4">
      <c r="A67" s="56" t="s">
        <v>174</v>
      </c>
      <c r="B67" s="45">
        <v>2</v>
      </c>
      <c r="C67" s="45">
        <v>0</v>
      </c>
      <c r="D67" s="46">
        <f t="shared" si="0"/>
        <v>2</v>
      </c>
    </row>
    <row r="68" spans="1:4">
      <c r="A68" s="56" t="s">
        <v>95</v>
      </c>
      <c r="B68" s="45">
        <v>1</v>
      </c>
      <c r="C68" s="45">
        <v>0</v>
      </c>
      <c r="D68" s="46">
        <f t="shared" si="0"/>
        <v>1</v>
      </c>
    </row>
    <row r="69" spans="1:4">
      <c r="A69" s="56" t="s">
        <v>96</v>
      </c>
      <c r="B69" s="45">
        <v>1</v>
      </c>
      <c r="C69" s="45">
        <v>0</v>
      </c>
      <c r="D69" s="46">
        <f t="shared" si="0"/>
        <v>1</v>
      </c>
    </row>
    <row r="70" spans="1:4">
      <c r="A70" s="56" t="s">
        <v>97</v>
      </c>
      <c r="B70" s="45">
        <v>1</v>
      </c>
      <c r="C70" s="45">
        <v>0</v>
      </c>
      <c r="D70" s="46">
        <f t="shared" ref="D70:D81" si="1">SUM(B70+C70)</f>
        <v>1</v>
      </c>
    </row>
    <row r="71" spans="1:4">
      <c r="A71" s="58" t="s">
        <v>175</v>
      </c>
      <c r="B71" s="45">
        <v>0</v>
      </c>
      <c r="C71" s="45">
        <v>1</v>
      </c>
      <c r="D71" s="46">
        <f t="shared" si="1"/>
        <v>1</v>
      </c>
    </row>
    <row r="72" spans="1:4">
      <c r="A72" s="56" t="s">
        <v>98</v>
      </c>
      <c r="B72" s="45">
        <v>1</v>
      </c>
      <c r="C72" s="45">
        <v>0</v>
      </c>
      <c r="D72" s="46">
        <f t="shared" si="1"/>
        <v>1</v>
      </c>
    </row>
    <row r="73" spans="1:4">
      <c r="A73" s="56" t="s">
        <v>128</v>
      </c>
      <c r="B73" s="45">
        <v>2</v>
      </c>
      <c r="C73" s="45">
        <v>0</v>
      </c>
      <c r="D73" s="46">
        <f t="shared" si="1"/>
        <v>2</v>
      </c>
    </row>
    <row r="74" spans="1:4">
      <c r="A74" s="58" t="s">
        <v>99</v>
      </c>
      <c r="B74" s="45">
        <v>3</v>
      </c>
      <c r="C74" s="45">
        <v>1</v>
      </c>
      <c r="D74" s="46">
        <f t="shared" si="1"/>
        <v>4</v>
      </c>
    </row>
    <row r="75" spans="1:4">
      <c r="A75" s="57" t="s">
        <v>176</v>
      </c>
      <c r="B75" s="45">
        <v>1</v>
      </c>
      <c r="C75" s="45">
        <v>1</v>
      </c>
      <c r="D75" s="46">
        <f t="shared" si="1"/>
        <v>2</v>
      </c>
    </row>
    <row r="76" spans="1:4">
      <c r="A76" s="56" t="s">
        <v>177</v>
      </c>
      <c r="B76" s="45">
        <v>1</v>
      </c>
      <c r="C76" s="45">
        <v>1</v>
      </c>
      <c r="D76" s="46">
        <f t="shared" si="1"/>
        <v>2</v>
      </c>
    </row>
    <row r="77" spans="1:4">
      <c r="A77" s="58" t="s">
        <v>178</v>
      </c>
      <c r="B77" s="45">
        <v>0</v>
      </c>
      <c r="C77" s="45">
        <v>1</v>
      </c>
      <c r="D77" s="46">
        <f t="shared" si="1"/>
        <v>1</v>
      </c>
    </row>
    <row r="78" spans="1:4">
      <c r="A78" s="56" t="s">
        <v>179</v>
      </c>
      <c r="B78" s="45">
        <v>21</v>
      </c>
      <c r="C78" s="45">
        <v>10</v>
      </c>
      <c r="D78" s="46">
        <f t="shared" si="1"/>
        <v>31</v>
      </c>
    </row>
    <row r="79" spans="1:4">
      <c r="A79" s="56" t="s">
        <v>137</v>
      </c>
      <c r="B79" s="45">
        <v>1</v>
      </c>
      <c r="C79" s="45">
        <v>0</v>
      </c>
      <c r="D79" s="46">
        <f t="shared" si="1"/>
        <v>1</v>
      </c>
    </row>
    <row r="80" spans="1:4">
      <c r="A80" s="56" t="s">
        <v>100</v>
      </c>
      <c r="B80" s="45">
        <v>18</v>
      </c>
      <c r="C80" s="45">
        <v>8</v>
      </c>
      <c r="D80" s="46">
        <f t="shared" si="1"/>
        <v>26</v>
      </c>
    </row>
    <row r="81" spans="1:4">
      <c r="A81" s="56" t="s">
        <v>138</v>
      </c>
      <c r="B81" s="45">
        <v>1</v>
      </c>
      <c r="C81" s="45">
        <v>0</v>
      </c>
      <c r="D81" s="46">
        <f t="shared" si="1"/>
        <v>1</v>
      </c>
    </row>
    <row r="82" spans="1:4">
      <c r="A82" s="52" t="s">
        <v>29</v>
      </c>
      <c r="B82" s="53">
        <f>SUM(B4:B81)</f>
        <v>458</v>
      </c>
      <c r="C82" s="53">
        <f>SUM(C4:C81)</f>
        <v>133</v>
      </c>
      <c r="D82" s="54">
        <f>SUM(D4:D81)</f>
        <v>591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428d621-8bf9-4b1a-92e0-a570f9fd5aa8">
      <UserInfo>
        <DisplayName/>
        <AccountId xsi:nil="true"/>
        <AccountType/>
      </UserInfo>
    </SharedWithUsers>
    <lcf76f155ced4ddcb4097134ff3c332f xmlns="cd192037-52ab-48d8-8cff-c9c762de9c61">
      <Terms xmlns="http://schemas.microsoft.com/office/infopath/2007/PartnerControls"/>
    </lcf76f155ced4ddcb4097134ff3c332f>
    <TaxCatchAll xmlns="2428d621-8bf9-4b1a-92e0-a570f9fd5a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DAD8D501A6346ACAA52E0D21A8050" ma:contentTypeVersion="18" ma:contentTypeDescription="Create a new document." ma:contentTypeScope="" ma:versionID="3a1a4fb933603d7dcfeb715f0436944e">
  <xsd:schema xmlns:xsd="http://www.w3.org/2001/XMLSchema" xmlns:xs="http://www.w3.org/2001/XMLSchema" xmlns:p="http://schemas.microsoft.com/office/2006/metadata/properties" xmlns:ns2="cd192037-52ab-48d8-8cff-c9c762de9c61" xmlns:ns3="2428d621-8bf9-4b1a-92e0-a570f9fd5aa8" targetNamespace="http://schemas.microsoft.com/office/2006/metadata/properties" ma:root="true" ma:fieldsID="de60f6c00ba680d9d8deca0fbe175c16" ns2:_="" ns3:_="">
    <xsd:import namespace="cd192037-52ab-48d8-8cff-c9c762de9c61"/>
    <xsd:import namespace="2428d621-8bf9-4b1a-92e0-a570f9fd5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92037-52ab-48d8-8cff-c9c762d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ca3a3b-1f91-4153-80b6-b9fe4e6283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8d621-8bf9-4b1a-92e0-a570f9fd5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31636b-e82d-4300-a789-894ff077efb7}" ma:internalName="TaxCatchAll" ma:showField="CatchAllData" ma:web="2428d621-8bf9-4b1a-92e0-a570f9fd5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E721B4-D8EB-4B00-9AD0-D77E25235BFA}">
  <ds:schemaRefs>
    <ds:schemaRef ds:uri="http://schemas.microsoft.com/office/2006/metadata/properties"/>
    <ds:schemaRef ds:uri="http://schemas.microsoft.com/office/infopath/2007/PartnerControls"/>
    <ds:schemaRef ds:uri="8b358c6e-1e30-4150-871a-eb59d86387b2"/>
    <ds:schemaRef ds:uri="00b66717-ccfc-4a01-9c6f-4a627d050bd6"/>
    <ds:schemaRef ds:uri="8622965f-adfc-46b2-ba8e-05d89d2d4f77"/>
    <ds:schemaRef ds:uri="2428d621-8bf9-4b1a-92e0-a570f9fd5aa8"/>
    <ds:schemaRef ds:uri="cd192037-52ab-48d8-8cff-c9c762de9c61"/>
  </ds:schemaRefs>
</ds:datastoreItem>
</file>

<file path=customXml/itemProps2.xml><?xml version="1.0" encoding="utf-8"?>
<ds:datastoreItem xmlns:ds="http://schemas.openxmlformats.org/officeDocument/2006/customXml" ds:itemID="{C67C1469-7163-4E1F-A9F6-DEAE4EC81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92037-52ab-48d8-8cff-c9c762de9c61"/>
    <ds:schemaRef ds:uri="2428d621-8bf9-4b1a-92e0-a570f9fd5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6E48F-ACC6-48B1-ACCB-751D52592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Nodiadau</vt:lpstr>
      <vt:lpstr>Cynnwys</vt:lpstr>
      <vt:lpstr>Tabl_1_Rhyw</vt:lpstr>
      <vt:lpstr>Tabl_2_Oedran</vt:lpstr>
      <vt:lpstr>Tabl_3_Anabledd</vt:lpstr>
      <vt:lpstr>Tabl_4_Ethnigrwydd</vt:lpstr>
      <vt:lpstr>Tabl_5_Cyfeiriadedd_Rhywiol</vt:lpstr>
      <vt:lpstr>Tabl_6_Beichiogrwydd_Mamolaeth</vt:lpstr>
      <vt:lpstr>Tabl_7_Swyddi</vt:lpstr>
      <vt:lpstr>Tabl_8_Gradd</vt:lpstr>
      <vt:lpstr>Tabl_9_Math_o_Gontract</vt:lpstr>
      <vt:lpstr>Tabl_10_Patrwm_Gwaith</vt:lpstr>
      <vt:lpstr>Tabl_11_Recriwtio_Allanol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Emma Moore</cp:lastModifiedBy>
  <cp:revision/>
  <dcterms:created xsi:type="dcterms:W3CDTF">2019-07-09T08:50:34Z</dcterms:created>
  <dcterms:modified xsi:type="dcterms:W3CDTF">2026-06-02T11:21:44Z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0x010100A9BDAD8D501A6346ACAA52E0D21A8050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